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0"/>
  <workbookPr date1904="1"/>
  <mc:AlternateContent xmlns:mc="http://schemas.openxmlformats.org/markup-compatibility/2006">
    <mc:Choice Requires="x15">
      <x15ac:absPath xmlns:x15ac="http://schemas.microsoft.com/office/spreadsheetml/2010/11/ac" url="/Users/kevinuno/Desktop/Dropbox/KTU Library/0_Uno K T/"/>
    </mc:Choice>
  </mc:AlternateContent>
  <xr:revisionPtr revIDLastSave="0" documentId="8_{6CF2A0C9-6319-F742-8D07-44EAB95CEED3}" xr6:coauthVersionLast="36" xr6:coauthVersionMax="36" xr10:uidLastSave="{00000000-0000-0000-0000-000000000000}"/>
  <bookViews>
    <workbookView xWindow="-33360" yWindow="-6540" windowWidth="25280" windowHeight="28340" tabRatio="556"/>
  </bookViews>
  <sheets>
    <sheet name="notes" sheetId="12" r:id="rId1"/>
    <sheet name="T1" sheetId="18" r:id="rId2"/>
    <sheet name="SI T1" sheetId="7" r:id="rId3"/>
    <sheet name="SI T2" sheetId="13" r:id="rId4"/>
    <sheet name="SI T3" sheetId="8" r:id="rId5"/>
    <sheet name="SI T4" sheetId="17" r:id="rId6"/>
    <sheet name="SI T5" sheetId="15" r:id="rId7"/>
    <sheet name="SI T6" sheetId="16" r:id="rId8"/>
    <sheet name="K-W all" sheetId="9" r:id="rId9"/>
    <sheet name="mesowear" sheetId="14" r:id="rId10"/>
  </sheets>
  <definedNames>
    <definedName name="_xlnm._FilterDatabase" localSheetId="5" hidden="1">'SI T4'!#REF!</definedName>
    <definedName name="_xlnm.Print_Titles" localSheetId="5">'SI T4'!$4:$4</definedName>
    <definedName name="_xlnm.Print_Titles" localSheetId="6">'SI T5'!$2:$4</definedName>
    <definedName name="_xlnm.Print_Titles" localSheetId="7">'SI T6'!$2:$4</definedName>
  </definedNames>
  <calcPr calcId="162913" fullCalcOnLoad="1"/>
</workbook>
</file>

<file path=xl/calcChain.xml><?xml version="1.0" encoding="utf-8"?>
<calcChain xmlns="http://schemas.openxmlformats.org/spreadsheetml/2006/main">
  <c r="A21" i="12" l="1"/>
  <c r="A22" i="12"/>
  <c r="A23" i="12"/>
  <c r="E2" i="18"/>
  <c r="E9" i="18"/>
  <c r="E19" i="18"/>
  <c r="E29" i="18"/>
  <c r="E40" i="18"/>
  <c r="E49" i="18"/>
  <c r="E59" i="18"/>
  <c r="E5" i="7"/>
  <c r="F5" i="7"/>
  <c r="G5" i="7"/>
  <c r="H5" i="7"/>
  <c r="I5" i="7"/>
  <c r="J5" i="7"/>
  <c r="E6" i="7"/>
  <c r="F6" i="7"/>
  <c r="G6" i="7"/>
  <c r="H6" i="7"/>
  <c r="I6" i="7"/>
  <c r="J6" i="7"/>
  <c r="E7" i="7"/>
  <c r="F7" i="7"/>
  <c r="G7" i="7"/>
  <c r="H7" i="7"/>
  <c r="I7" i="7"/>
  <c r="J7" i="7"/>
  <c r="E8" i="7"/>
  <c r="F8" i="7"/>
  <c r="G8" i="7"/>
  <c r="H8" i="7"/>
  <c r="I8" i="7"/>
  <c r="J8" i="7"/>
  <c r="E9" i="7"/>
  <c r="F9" i="7"/>
  <c r="G9" i="7"/>
  <c r="H9" i="7"/>
  <c r="I9" i="7"/>
  <c r="J9" i="7"/>
  <c r="E10" i="7"/>
  <c r="F10" i="7"/>
  <c r="G10" i="7"/>
  <c r="H10" i="7"/>
  <c r="I10" i="7"/>
  <c r="J10" i="7"/>
  <c r="E11" i="7"/>
  <c r="F11" i="7"/>
  <c r="G11" i="7"/>
  <c r="H11" i="7"/>
  <c r="I11" i="7"/>
  <c r="J11" i="7"/>
  <c r="C12" i="7"/>
  <c r="D12" i="7"/>
  <c r="E12" i="7"/>
  <c r="F12" i="7"/>
  <c r="G12" i="7"/>
  <c r="H12" i="7"/>
  <c r="I12" i="7"/>
  <c r="J12" i="7"/>
  <c r="E11" i="13"/>
  <c r="A368" i="17"/>
  <c r="F14" i="15"/>
  <c r="G14" i="15"/>
  <c r="H14" i="15"/>
  <c r="I14" i="15"/>
  <c r="J14" i="15"/>
  <c r="K14" i="15"/>
  <c r="H25" i="15"/>
  <c r="I25" i="15"/>
  <c r="J25" i="15"/>
  <c r="K25" i="15"/>
  <c r="H34" i="15"/>
  <c r="I34" i="15"/>
  <c r="J34" i="15"/>
  <c r="K34" i="15"/>
  <c r="H45" i="15"/>
  <c r="I45" i="15"/>
  <c r="J45" i="15"/>
  <c r="K45" i="15"/>
  <c r="F76" i="15"/>
  <c r="G76" i="15"/>
  <c r="H76" i="15"/>
  <c r="I76" i="15"/>
  <c r="J76" i="15"/>
  <c r="K76" i="15"/>
  <c r="H85" i="15"/>
  <c r="I85" i="15"/>
  <c r="J85" i="15"/>
  <c r="K85" i="15"/>
  <c r="H94" i="15"/>
  <c r="I94" i="15"/>
  <c r="J94" i="15"/>
  <c r="K94" i="15"/>
  <c r="H107" i="15"/>
  <c r="I107" i="15"/>
  <c r="J107" i="15"/>
  <c r="K107" i="15"/>
  <c r="H110" i="15"/>
  <c r="I110" i="15"/>
  <c r="J110" i="15"/>
  <c r="K110" i="15"/>
  <c r="H119" i="15"/>
  <c r="I119" i="15"/>
  <c r="J119" i="15"/>
  <c r="K119" i="15"/>
  <c r="H128" i="15"/>
  <c r="I128" i="15"/>
  <c r="J128" i="15"/>
  <c r="K128" i="15"/>
  <c r="H138" i="15"/>
  <c r="I138" i="15"/>
  <c r="J138" i="15"/>
  <c r="K138" i="15"/>
  <c r="H142" i="15"/>
  <c r="I142" i="15"/>
  <c r="J142" i="15"/>
  <c r="K142" i="15"/>
  <c r="H151" i="15"/>
  <c r="I151" i="15"/>
  <c r="J151" i="15"/>
  <c r="K151" i="15"/>
  <c r="H158" i="15"/>
  <c r="I158" i="15"/>
  <c r="J158" i="15"/>
  <c r="K158" i="15"/>
  <c r="H162" i="15"/>
  <c r="I162" i="15"/>
  <c r="J162" i="15"/>
  <c r="K162" i="15"/>
  <c r="H165" i="15"/>
  <c r="I165" i="15"/>
  <c r="J165" i="15"/>
  <c r="K165" i="15"/>
  <c r="H170" i="15"/>
  <c r="I170" i="15"/>
  <c r="J170" i="15"/>
  <c r="K170" i="15"/>
  <c r="H178" i="15"/>
  <c r="I178" i="15"/>
  <c r="J178" i="15"/>
  <c r="K178" i="15"/>
  <c r="H185" i="15"/>
  <c r="I185" i="15"/>
  <c r="J185" i="15"/>
  <c r="K185" i="15"/>
  <c r="H188" i="15"/>
  <c r="I188" i="15"/>
  <c r="J188" i="15"/>
  <c r="K188" i="15"/>
  <c r="H193" i="15"/>
  <c r="I193" i="15"/>
  <c r="J193" i="15"/>
  <c r="K193" i="15"/>
  <c r="H201" i="15"/>
  <c r="I201" i="15"/>
  <c r="J201" i="15"/>
  <c r="K201" i="15"/>
  <c r="H208" i="15"/>
  <c r="I208" i="15"/>
  <c r="J208" i="15"/>
  <c r="K208" i="15"/>
  <c r="H211" i="15"/>
  <c r="I211" i="15"/>
  <c r="J211" i="15"/>
  <c r="K211" i="15"/>
  <c r="H216" i="15"/>
  <c r="I216" i="15"/>
  <c r="J216" i="15"/>
  <c r="K216" i="15"/>
  <c r="E219" i="15"/>
  <c r="F219" i="15"/>
  <c r="G219" i="15"/>
  <c r="H219" i="15"/>
  <c r="I219" i="15"/>
  <c r="J219" i="15"/>
  <c r="K219" i="15"/>
  <c r="E8" i="16"/>
  <c r="F8" i="16"/>
  <c r="G8" i="16"/>
  <c r="H8" i="16"/>
  <c r="I8" i="16"/>
  <c r="J8" i="16"/>
  <c r="K8" i="16"/>
  <c r="L8" i="16"/>
  <c r="E15" i="16"/>
  <c r="F15" i="16"/>
  <c r="G15" i="16"/>
  <c r="H15" i="16"/>
  <c r="I15" i="16"/>
  <c r="J15" i="16"/>
  <c r="K15" i="16"/>
  <c r="L15" i="16"/>
  <c r="E22" i="16"/>
  <c r="F22" i="16"/>
  <c r="G22" i="16"/>
  <c r="H22" i="16"/>
  <c r="I22" i="16"/>
  <c r="J22" i="16"/>
  <c r="K22" i="16"/>
  <c r="L22" i="16"/>
  <c r="E29" i="16"/>
  <c r="F29" i="16"/>
  <c r="G29" i="16"/>
  <c r="H29" i="16"/>
  <c r="I29" i="16"/>
  <c r="J29" i="16"/>
  <c r="K29" i="16"/>
  <c r="L29" i="16"/>
  <c r="E38" i="16"/>
  <c r="G38" i="16"/>
  <c r="H38" i="16"/>
  <c r="I38" i="16"/>
  <c r="J38" i="16"/>
  <c r="K38" i="16"/>
  <c r="L38" i="16"/>
  <c r="E50" i="16"/>
  <c r="F50" i="16"/>
  <c r="G50" i="16"/>
  <c r="H50" i="16"/>
  <c r="I50" i="16"/>
  <c r="J50" i="16"/>
  <c r="K50" i="16"/>
  <c r="L50" i="16"/>
  <c r="E59" i="16"/>
  <c r="F59" i="16"/>
  <c r="G59" i="16"/>
  <c r="H59" i="16"/>
  <c r="I59" i="16"/>
  <c r="J59" i="16"/>
  <c r="K59" i="16"/>
  <c r="L59" i="16"/>
  <c r="E67" i="16"/>
  <c r="F67" i="16"/>
  <c r="G67" i="16"/>
  <c r="H67" i="16"/>
  <c r="I67" i="16"/>
  <c r="J67" i="16"/>
  <c r="K67" i="16"/>
  <c r="L67" i="16"/>
  <c r="E79" i="16"/>
  <c r="F79" i="16"/>
  <c r="G79" i="16"/>
  <c r="H79" i="16"/>
  <c r="I79" i="16"/>
  <c r="J79" i="16"/>
  <c r="K79" i="16"/>
  <c r="L79" i="16"/>
  <c r="E82" i="16"/>
  <c r="F82" i="16"/>
  <c r="G82" i="16"/>
  <c r="H82" i="16"/>
  <c r="I82" i="16"/>
  <c r="J82" i="16"/>
  <c r="K82" i="16"/>
  <c r="L82" i="16"/>
  <c r="E4" i="14"/>
  <c r="J4" i="14"/>
  <c r="E5" i="14"/>
  <c r="J5" i="14"/>
  <c r="E6" i="14"/>
  <c r="J6" i="14"/>
  <c r="E7" i="14"/>
  <c r="J7" i="14"/>
  <c r="C10" i="14"/>
  <c r="D10" i="14"/>
  <c r="I10" i="14"/>
  <c r="C11" i="14"/>
  <c r="D11" i="14"/>
  <c r="G11" i="14"/>
</calcChain>
</file>

<file path=xl/comments1.xml><?xml version="1.0" encoding="utf-8"?>
<comments xmlns="http://schemas.openxmlformats.org/spreadsheetml/2006/main">
  <authors>
    <author>Kevin Uno</author>
  </authors>
  <commentList>
    <comment ref="G72" authorId="0" shapeId="0">
      <text>
        <r>
          <rPr>
            <b/>
            <sz val="9"/>
            <color indexed="81"/>
            <rFont val="Verdana"/>
            <family val="2"/>
          </rPr>
          <t>Kevin Uno:</t>
        </r>
        <r>
          <rPr>
            <sz val="9"/>
            <color indexed="81"/>
            <rFont val="Verdana"/>
            <family val="2"/>
          </rPr>
          <t xml:space="preserve">
KNM-SH-38324</t>
        </r>
      </text>
    </comment>
    <comment ref="F97" authorId="0" shapeId="0">
      <text>
        <r>
          <rPr>
            <b/>
            <sz val="9"/>
            <color indexed="81"/>
            <rFont val="Verdana"/>
            <family val="2"/>
          </rPr>
          <t>Kevin Uno:</t>
        </r>
        <r>
          <rPr>
            <sz val="9"/>
            <color indexed="81"/>
            <rFont val="Verdana"/>
            <family val="2"/>
          </rPr>
          <t xml:space="preserve">
I'm not sure which specimen is identified as Kubanochoerus, so I do not know which member (Upper or Lower) it is in.'</t>
        </r>
      </text>
    </comment>
    <comment ref="G97" authorId="0" shapeId="0">
      <text>
        <r>
          <rPr>
            <b/>
            <sz val="9"/>
            <color indexed="81"/>
            <rFont val="Verdana"/>
            <family val="2"/>
          </rPr>
          <t>Kevin Uno:</t>
        </r>
        <r>
          <rPr>
            <sz val="9"/>
            <color indexed="81"/>
            <rFont val="Verdana"/>
            <family val="2"/>
          </rPr>
          <t xml:space="preserve">
I'm not sure which specimen is identified as Kubanochoerus, so I do not know which member (Upper or Lower) it is in.'</t>
        </r>
      </text>
    </comment>
    <comment ref="B130" authorId="0" shapeId="0">
      <text>
        <r>
          <rPr>
            <b/>
            <sz val="9"/>
            <color indexed="81"/>
            <rFont val="Verdana"/>
            <family val="2"/>
          </rPr>
          <t xml:space="preserve">Kevin Uno: </t>
        </r>
        <r>
          <rPr>
            <sz val="9"/>
            <color indexed="81"/>
            <rFont val="Verdana"/>
            <family val="2"/>
          </rPr>
          <t>not sure where to place this above</t>
        </r>
      </text>
    </comment>
    <comment ref="B131" authorId="0" shapeId="0">
      <text>
        <r>
          <rPr>
            <b/>
            <sz val="9"/>
            <color indexed="81"/>
            <rFont val="Verdana"/>
            <family val="2"/>
          </rPr>
          <t xml:space="preserve">Kevin Uno: </t>
        </r>
        <r>
          <rPr>
            <sz val="9"/>
            <color indexed="81"/>
            <rFont val="Verdana"/>
            <family val="2"/>
          </rPr>
          <t>not sure where to place this above</t>
        </r>
      </text>
    </comment>
  </commentList>
</comments>
</file>

<file path=xl/comments2.xml><?xml version="1.0" encoding="utf-8"?>
<comments xmlns="http://schemas.openxmlformats.org/spreadsheetml/2006/main">
  <authors>
    <author>Kevin Uno</author>
  </authors>
  <commentList>
    <comment ref="G12" authorId="0" shapeId="0">
      <text>
        <r>
          <rPr>
            <b/>
            <sz val="9"/>
            <color indexed="81"/>
            <rFont val="Verdana"/>
            <family val="2"/>
          </rPr>
          <t>Kevin Uno:</t>
        </r>
        <r>
          <rPr>
            <sz val="9"/>
            <color indexed="81"/>
            <rFont val="Verdana"/>
            <family val="2"/>
          </rPr>
          <t xml:space="preserve">
KNM-SH 12308</t>
        </r>
      </text>
    </comment>
    <comment ref="E13" authorId="0" shapeId="0">
      <text>
        <r>
          <rPr>
            <b/>
            <sz val="9"/>
            <color indexed="81"/>
            <rFont val="Verdana"/>
            <family val="2"/>
          </rPr>
          <t>Kevin Uno:</t>
        </r>
        <r>
          <rPr>
            <sz val="9"/>
            <color indexed="81"/>
            <rFont val="Verdana"/>
            <family val="2"/>
          </rPr>
          <t xml:space="preserve">
Pickford, 2001 moved C. ngorora to Afrochoerolophodon ngorora, but suggests the Nakali Choerolophodos should remain as Choer. sp.</t>
        </r>
      </text>
    </comment>
    <comment ref="E33" authorId="0" shapeId="0">
      <text>
        <r>
          <rPr>
            <b/>
            <sz val="9"/>
            <color indexed="81"/>
            <rFont val="Verdana"/>
            <family val="2"/>
          </rPr>
          <t xml:space="preserve">Kevin Uno: </t>
        </r>
        <r>
          <rPr>
            <sz val="9"/>
            <color indexed="81"/>
            <rFont val="Verdana"/>
            <family val="2"/>
          </rPr>
          <t>All Nakali specimens are classified as Rhino. gen et sp indet.  Most are probably K. bishopi, but need confirmation ID</t>
        </r>
      </text>
    </comment>
    <comment ref="G48" authorId="0" shapeId="0">
      <text>
        <r>
          <rPr>
            <b/>
            <sz val="9"/>
            <color indexed="81"/>
            <rFont val="Verdana"/>
            <family val="2"/>
          </rPr>
          <t>Kevin Uno:</t>
        </r>
        <r>
          <rPr>
            <sz val="9"/>
            <color indexed="81"/>
            <rFont val="Verdana"/>
            <family val="2"/>
          </rPr>
          <t xml:space="preserve">
KNM-SH-38324</t>
        </r>
      </text>
    </comment>
  </commentList>
</comments>
</file>

<file path=xl/sharedStrings.xml><?xml version="1.0" encoding="utf-8"?>
<sst xmlns="http://schemas.openxmlformats.org/spreadsheetml/2006/main" count="2628" uniqueCount="1173">
  <si>
    <t>SI T2.  Shapiro-Wilk test for normality</t>
    <phoneticPr fontId="4" type="noConversion"/>
  </si>
  <si>
    <t>SI T3. Mann-Whitney U-test results</t>
    <phoneticPr fontId="4" type="noConversion"/>
  </si>
  <si>
    <t>SI T4.  13C data from 452 fossil teeth</t>
    <phoneticPr fontId="4" type="noConversion"/>
  </si>
  <si>
    <t>SI T5. Faunal list for all sites</t>
    <phoneticPr fontId="4" type="noConversion"/>
  </si>
  <si>
    <t>SI T6.   Faunal list of analyzed samples</t>
    <phoneticPr fontId="4" type="noConversion"/>
  </si>
  <si>
    <t>K-W all:  this is a Kruskal-Wallace test (rank-sum) comparing all ages by family done with JMP8</t>
    <phoneticPr fontId="4" type="noConversion"/>
  </si>
  <si>
    <t>PNAS dimensions:</t>
    <phoneticPr fontId="4" type="noConversion"/>
  </si>
  <si>
    <t>side margin in inches</t>
    <phoneticPr fontId="37" type="noConversion"/>
  </si>
  <si>
    <t>1 column width</t>
    <phoneticPr fontId="37" type="noConversion"/>
  </si>
  <si>
    <t>SI Tables</t>
    <phoneticPr fontId="4" type="noConversion"/>
  </si>
  <si>
    <t>SI T1.   d13C _atm and _enamel for sites</t>
    <phoneticPr fontId="4" type="noConversion"/>
  </si>
  <si>
    <t>T1. summary table for MS</t>
    <phoneticPr fontId="4" type="noConversion"/>
  </si>
  <si>
    <t>mesowear data</t>
    <phoneticPr fontId="4" type="noConversion"/>
  </si>
  <si>
    <t>Other worksheets  (not for MS):</t>
    <phoneticPr fontId="4" type="noConversion"/>
  </si>
  <si>
    <t>NA</t>
    <phoneticPr fontId="4" type="noConversion"/>
  </si>
  <si>
    <t>SH</t>
    <phoneticPr fontId="4" type="noConversion"/>
  </si>
  <si>
    <t>Upper</t>
    <phoneticPr fontId="4" type="noConversion"/>
  </si>
  <si>
    <t>Lower</t>
    <phoneticPr fontId="4" type="noConversion"/>
  </si>
  <si>
    <t>SITE</t>
    <phoneticPr fontId="4" type="noConversion"/>
  </si>
  <si>
    <t>MOLAR</t>
    <phoneticPr fontId="4" type="noConversion"/>
  </si>
  <si>
    <t>Tragelaphini gen. indet.</t>
  </si>
  <si>
    <t>Hippotragini gen. indet.</t>
  </si>
  <si>
    <t>Boselaphini gen. indet.</t>
  </si>
  <si>
    <t>Antilopini gen. indet.</t>
  </si>
  <si>
    <t>Elephantidae gen indet.</t>
  </si>
  <si>
    <t>m2</t>
    <phoneticPr fontId="37" type="noConversion"/>
  </si>
  <si>
    <t>KNM-NA 47242</t>
    <phoneticPr fontId="4" type="noConversion"/>
  </si>
  <si>
    <t>n</t>
    <phoneticPr fontId="4" type="noConversion"/>
  </si>
  <si>
    <t>Tipple et al., 2010 dataset</t>
    <phoneticPr fontId="4" type="noConversion"/>
  </si>
  <si>
    <t>Mx</t>
    <phoneticPr fontId="4" type="noConversion"/>
  </si>
  <si>
    <t>mx</t>
    <phoneticPr fontId="4" type="noConversion"/>
  </si>
  <si>
    <t>Mx</t>
    <phoneticPr fontId="4" type="noConversion"/>
  </si>
  <si>
    <t>Primelephas sp.</t>
    <phoneticPr fontId="4" type="noConversion"/>
  </si>
  <si>
    <t>Giraffidae gen. indet.</t>
  </si>
  <si>
    <t>Gomphotheriidae gen. indet.</t>
  </si>
  <si>
    <t xml:space="preserve">m2 or m3 </t>
  </si>
  <si>
    <t xml:space="preserve">M3  </t>
  </si>
  <si>
    <t xml:space="preserve">P3 or P4 </t>
  </si>
  <si>
    <t xml:space="preserve">m1 or m2  </t>
  </si>
  <si>
    <t xml:space="preserve">p4 or p3 </t>
  </si>
  <si>
    <t xml:space="preserve">p3 or p4 </t>
  </si>
  <si>
    <t>m1</t>
    <phoneticPr fontId="37" type="noConversion"/>
  </si>
  <si>
    <t>m frag</t>
    <phoneticPr fontId="37" type="noConversion"/>
  </si>
  <si>
    <t>m2?</t>
    <phoneticPr fontId="37" type="noConversion"/>
  </si>
  <si>
    <t>p1</t>
  </si>
  <si>
    <t>p2</t>
  </si>
  <si>
    <t>i</t>
  </si>
  <si>
    <t>M3 frag</t>
  </si>
  <si>
    <t>m2 frag</t>
  </si>
  <si>
    <t xml:space="preserve">Px frag </t>
  </si>
  <si>
    <t>mx frag</t>
  </si>
  <si>
    <t>M frag</t>
    <phoneticPr fontId="37" type="noConversion"/>
  </si>
  <si>
    <t>M2</t>
    <phoneticPr fontId="37" type="noConversion"/>
  </si>
  <si>
    <t>M1</t>
    <phoneticPr fontId="37" type="noConversion"/>
  </si>
  <si>
    <t>molar frag</t>
    <phoneticPr fontId="37" type="noConversion"/>
  </si>
  <si>
    <t>M3 frag</t>
    <phoneticPr fontId="37" type="noConversion"/>
  </si>
  <si>
    <t>m3 frag</t>
    <phoneticPr fontId="37" type="noConversion"/>
  </si>
  <si>
    <t>M frag</t>
    <phoneticPr fontId="37" type="noConversion"/>
  </si>
  <si>
    <t>molar frag</t>
    <phoneticPr fontId="37" type="noConversion"/>
  </si>
  <si>
    <t>M frag</t>
    <phoneticPr fontId="37" type="noConversion"/>
  </si>
  <si>
    <t>Px</t>
    <phoneticPr fontId="37" type="noConversion"/>
  </si>
  <si>
    <t>mx frag</t>
    <phoneticPr fontId="37" type="noConversion"/>
  </si>
  <si>
    <t>molar frag</t>
    <phoneticPr fontId="37" type="noConversion"/>
  </si>
  <si>
    <t>Px</t>
    <phoneticPr fontId="37" type="noConversion"/>
  </si>
  <si>
    <t>m1</t>
    <phoneticPr fontId="4" type="noConversion"/>
  </si>
  <si>
    <t>M3</t>
    <phoneticPr fontId="4" type="noConversion"/>
  </si>
  <si>
    <t>molar frag</t>
    <phoneticPr fontId="4" type="noConversion"/>
  </si>
  <si>
    <t>dpx</t>
    <phoneticPr fontId="4" type="noConversion"/>
  </si>
  <si>
    <t>dp4</t>
    <phoneticPr fontId="4" type="noConversion"/>
  </si>
  <si>
    <t>P3</t>
    <phoneticPr fontId="4" type="noConversion"/>
  </si>
  <si>
    <t>M1</t>
    <phoneticPr fontId="4" type="noConversion"/>
  </si>
  <si>
    <t>Mx</t>
    <phoneticPr fontId="4" type="noConversion"/>
  </si>
  <si>
    <t>unkn</t>
    <phoneticPr fontId="4" type="noConversion"/>
  </si>
  <si>
    <t>dP4</t>
    <phoneticPr fontId="4" type="noConversion"/>
  </si>
  <si>
    <t>molar frag</t>
    <phoneticPr fontId="37" type="noConversion"/>
  </si>
  <si>
    <t>tusk</t>
    <phoneticPr fontId="37" type="noConversion"/>
  </si>
  <si>
    <t>molar frag</t>
    <phoneticPr fontId="4" type="noConversion"/>
  </si>
  <si>
    <t>dx &amp; mx</t>
    <phoneticPr fontId="37" type="noConversion"/>
  </si>
  <si>
    <t>molar frag</t>
    <phoneticPr fontId="4" type="noConversion"/>
  </si>
  <si>
    <t>tusk</t>
    <phoneticPr fontId="4" type="noConversion"/>
  </si>
  <si>
    <t>KNM-LT-89-en</t>
    <phoneticPr fontId="4" type="noConversion"/>
  </si>
  <si>
    <t>M2</t>
    <phoneticPr fontId="4" type="noConversion"/>
  </si>
  <si>
    <t>M2</t>
    <phoneticPr fontId="37" type="noConversion"/>
  </si>
  <si>
    <t>KNM-LT 7709</t>
  </si>
  <si>
    <t>KNM-LT 311</t>
  </si>
  <si>
    <t>KNM-LT 308</t>
  </si>
  <si>
    <t>KNM-LT 303</t>
  </si>
  <si>
    <t>KNM-LT 301</t>
  </si>
  <si>
    <t>KNM-LT 29096</t>
  </si>
  <si>
    <t>KNM-LT 289</t>
  </si>
  <si>
    <t>KNM-LT 285</t>
  </si>
  <si>
    <t>KNM-LT 26596</t>
  </si>
  <si>
    <t>KNM-LT 26137</t>
  </si>
  <si>
    <t>KNM-LT 26127</t>
  </si>
  <si>
    <t>KNM-LT 26122</t>
  </si>
  <si>
    <t>KNM-LT 26116</t>
  </si>
  <si>
    <t>KNM-LT 26115</t>
  </si>
  <si>
    <t>KNM-LT 26092</t>
  </si>
  <si>
    <t>KNM-LT 26088</t>
  </si>
  <si>
    <t>KNM-LT 26084</t>
  </si>
  <si>
    <t>KNM-LT 26076</t>
  </si>
  <si>
    <t>KNM-LT 26074</t>
  </si>
  <si>
    <t>KNM-LT 24084</t>
  </si>
  <si>
    <t>KNM-LT 24050</t>
  </si>
  <si>
    <t>KNM-LT 23767</t>
  </si>
  <si>
    <t>Suidae gen. et sp. indet.</t>
    <phoneticPr fontId="4" type="noConversion"/>
  </si>
  <si>
    <t>Number Hystricidae taxa</t>
  </si>
  <si>
    <t>Number Sciuridae taxa</t>
  </si>
  <si>
    <t>Number Leporidae taxa</t>
  </si>
  <si>
    <t>Number Mustelidae taxa</t>
  </si>
  <si>
    <t>Hyaenidae</t>
  </si>
  <si>
    <t>Number Hyaenidae taxa</t>
  </si>
  <si>
    <t>Number Percrocutidae taxa</t>
  </si>
  <si>
    <t>Number Rhyzomyidae taxa</t>
  </si>
  <si>
    <t>Thryonomyidae</t>
    <phoneticPr fontId="4" type="noConversion"/>
  </si>
  <si>
    <t>Paraphiomys sp.</t>
    <phoneticPr fontId="4" type="noConversion"/>
  </si>
  <si>
    <t>Giraffidae gen. et sp. indet.</t>
    <phoneticPr fontId="4" type="noConversion"/>
  </si>
  <si>
    <t>Kenyapotamus cf. coryndoni</t>
    <phoneticPr fontId="4" type="noConversion"/>
  </si>
  <si>
    <t>HIGH</t>
    <phoneticPr fontId="4" type="noConversion"/>
  </si>
  <si>
    <t>LOW</t>
    <phoneticPr fontId="4" type="noConversion"/>
  </si>
  <si>
    <t xml:space="preserve">SHARP </t>
    <phoneticPr fontId="4" type="noConversion"/>
  </si>
  <si>
    <t>ROUND</t>
    <phoneticPr fontId="4" type="noConversion"/>
  </si>
  <si>
    <t>BLUNT</t>
    <phoneticPr fontId="4" type="noConversion"/>
  </si>
  <si>
    <t>KNM-LT 28777</t>
  </si>
  <si>
    <t>KNM-LT 28736</t>
  </si>
  <si>
    <t>KNM-LT 26040</t>
  </si>
  <si>
    <t>KNM-LT 25432</t>
  </si>
  <si>
    <t>Hominoidea sp.</t>
    <phoneticPr fontId="4" type="noConversion"/>
  </si>
  <si>
    <t>Carnivora (cont.)</t>
    <phoneticPr fontId="4" type="noConversion"/>
  </si>
  <si>
    <t xml:space="preserve">p3 </t>
  </si>
  <si>
    <t xml:space="preserve">Px </t>
  </si>
  <si>
    <t xml:space="preserve">px </t>
  </si>
  <si>
    <t xml:space="preserve">P2 </t>
  </si>
  <si>
    <t>M1or M2</t>
    <phoneticPr fontId="37" type="noConversion"/>
  </si>
  <si>
    <t xml:space="preserve">P3 </t>
  </si>
  <si>
    <t>M1 or M2</t>
    <phoneticPr fontId="37" type="noConversion"/>
  </si>
  <si>
    <t>M1or M2</t>
    <phoneticPr fontId="37" type="noConversion"/>
  </si>
  <si>
    <t>p4</t>
    <phoneticPr fontId="37" type="noConversion"/>
  </si>
  <si>
    <t>m3</t>
    <phoneticPr fontId="37" type="noConversion"/>
  </si>
  <si>
    <t>m3</t>
    <phoneticPr fontId="37" type="noConversion"/>
  </si>
  <si>
    <t>m1 or m2</t>
    <phoneticPr fontId="37" type="noConversion"/>
  </si>
  <si>
    <t>M1</t>
    <phoneticPr fontId="37" type="noConversion"/>
  </si>
  <si>
    <t>M2</t>
    <phoneticPr fontId="37" type="noConversion"/>
  </si>
  <si>
    <t>p4</t>
    <phoneticPr fontId="37" type="noConversion"/>
  </si>
  <si>
    <t>p4</t>
    <phoneticPr fontId="37" type="noConversion"/>
  </si>
  <si>
    <t>M2</t>
    <phoneticPr fontId="37" type="noConversion"/>
  </si>
  <si>
    <t>M3</t>
    <phoneticPr fontId="37" type="noConversion"/>
  </si>
  <si>
    <t>m2</t>
    <phoneticPr fontId="37" type="noConversion"/>
  </si>
  <si>
    <t>P3</t>
    <phoneticPr fontId="37" type="noConversion"/>
  </si>
  <si>
    <t>I</t>
    <phoneticPr fontId="37" type="noConversion"/>
  </si>
  <si>
    <t>m3</t>
    <phoneticPr fontId="37" type="noConversion"/>
  </si>
  <si>
    <t>Px</t>
    <phoneticPr fontId="37" type="noConversion"/>
  </si>
  <si>
    <t>P2</t>
    <phoneticPr fontId="37" type="noConversion"/>
  </si>
  <si>
    <t>M3</t>
    <phoneticPr fontId="37" type="noConversion"/>
  </si>
  <si>
    <t xml:space="preserve">m1 </t>
  </si>
  <si>
    <t xml:space="preserve">m2  </t>
  </si>
  <si>
    <t>Stegotetrabelodon orbus</t>
  </si>
  <si>
    <t>Primelephas or S. orbus</t>
  </si>
  <si>
    <t>Elephas nawatensis</t>
  </si>
  <si>
    <t>TOTAL</t>
    <phoneticPr fontId="4" type="noConversion"/>
  </si>
  <si>
    <t>KNM-LT 26332</t>
  </si>
  <si>
    <t>KNM-LT 26323</t>
  </si>
  <si>
    <t>KNM-LT 23783</t>
  </si>
  <si>
    <t>KNM-LT 25484</t>
  </si>
  <si>
    <t>m1</t>
    <phoneticPr fontId="37" type="noConversion"/>
  </si>
  <si>
    <t xml:space="preserve"> M2</t>
  </si>
  <si>
    <t>M1 frag</t>
    <phoneticPr fontId="37" type="noConversion"/>
  </si>
  <si>
    <t>M3</t>
    <phoneticPr fontId="37" type="noConversion"/>
  </si>
  <si>
    <t>Chilotheridium pattersoni</t>
    <phoneticPr fontId="4" type="noConversion"/>
  </si>
  <si>
    <t>4?</t>
    <phoneticPr fontId="4" type="noConversion"/>
  </si>
  <si>
    <t>Kenyatherium bishopi</t>
    <phoneticPr fontId="4" type="noConversion"/>
  </si>
  <si>
    <t>?</t>
    <phoneticPr fontId="4" type="noConversion"/>
  </si>
  <si>
    <t>Diceros praecox</t>
    <phoneticPr fontId="4" type="noConversion"/>
  </si>
  <si>
    <t xml:space="preserve">Hippopotamidae </t>
  </si>
  <si>
    <t>Equidae</t>
  </si>
  <si>
    <t>Tragelaphini</t>
  </si>
  <si>
    <t>Proboscidea</t>
  </si>
  <si>
    <t>Archaeopotamus sp. indet.</t>
  </si>
  <si>
    <t xml:space="preserve">Suidae </t>
  </si>
  <si>
    <t>&lt;0.0001</t>
    <phoneticPr fontId="4" type="noConversion"/>
  </si>
  <si>
    <t>p</t>
    <phoneticPr fontId="4" type="noConversion"/>
  </si>
  <si>
    <t>KNM-LT 23968</t>
  </si>
  <si>
    <t>KNM-LT 23967</t>
  </si>
  <si>
    <t>KNM-LT 23965</t>
  </si>
  <si>
    <t>KNM-LT 23962</t>
  </si>
  <si>
    <t>p3 or p4</t>
    <phoneticPr fontId="37" type="noConversion"/>
  </si>
  <si>
    <t xml:space="preserve">Mx or P4 </t>
  </si>
  <si>
    <t xml:space="preserve">mx or p4 </t>
  </si>
  <si>
    <t xml:space="preserve">M1 or M2 </t>
  </si>
  <si>
    <t xml:space="preserve">p2 </t>
  </si>
  <si>
    <t>KNM-LT 23790</t>
  </si>
  <si>
    <t>KNM-LT 8585</t>
  </si>
  <si>
    <t>KNM-LT 409</t>
  </si>
  <si>
    <t>KNM-LT 23879</t>
  </si>
  <si>
    <t>KNM-LT 23874</t>
  </si>
  <si>
    <t>KNM-LT 23872</t>
  </si>
  <si>
    <t>KNM-LT 23871</t>
  </si>
  <si>
    <t>KNM-LT 23856</t>
  </si>
  <si>
    <t>KNM-LT 23831</t>
  </si>
  <si>
    <t>KNM-LT 23270</t>
  </si>
  <si>
    <t>KNM-LT 23269</t>
  </si>
  <si>
    <t>KNM-LT 22864</t>
  </si>
  <si>
    <t>KNM-LT-95</t>
  </si>
  <si>
    <t>KNM-LT-90</t>
  </si>
  <si>
    <t>KNM-LT-26283</t>
  </si>
  <si>
    <r>
      <t xml:space="preserve"> </t>
    </r>
    <r>
      <rPr>
        <b/>
        <sz val="12"/>
        <rFont val="Symbol"/>
        <family val="1"/>
      </rPr>
      <t>c</t>
    </r>
    <r>
      <rPr>
        <b/>
        <vertAlign val="superscript"/>
        <sz val="12"/>
        <rFont val="Symbol"/>
        <charset val="2"/>
      </rPr>
      <t>2</t>
    </r>
    <phoneticPr fontId="4" type="noConversion"/>
  </si>
  <si>
    <t>9.6 vs. 9.9</t>
  </si>
  <si>
    <t>9.3 vs. 9.9</t>
  </si>
  <si>
    <t>9.3 vs. 9.6</t>
  </si>
  <si>
    <t>7.4 vs. 9.6</t>
  </si>
  <si>
    <t>7.4 vs. 9.3</t>
  </si>
  <si>
    <t>6.5 vs. 7.4</t>
  </si>
  <si>
    <t>4.2 vs. 6.5</t>
  </si>
  <si>
    <t>3.2 vs. 4.2</t>
  </si>
  <si>
    <t>p value</t>
    <phoneticPr fontId="4" type="noConversion"/>
  </si>
  <si>
    <t>Age (Ma)</t>
  </si>
  <si>
    <t>present</t>
  </si>
  <si>
    <t>3.22-3.18</t>
  </si>
  <si>
    <t>4.2-4.29</t>
  </si>
  <si>
    <t>6.63-6.46</t>
  </si>
  <si>
    <t>7.55-7.40</t>
  </si>
  <si>
    <t>9.62-9.31</t>
  </si>
  <si>
    <t>10.02-9.82</t>
  </si>
  <si>
    <t>KNM-LT-23772-en</t>
  </si>
  <si>
    <t>KNM-LT 99</t>
  </si>
  <si>
    <t>KNM-LT 96</t>
  </si>
  <si>
    <t>KNM-LT 93</t>
  </si>
  <si>
    <t>KNM-LT 89</t>
  </si>
  <si>
    <t>KNM-LT 86</t>
  </si>
  <si>
    <t>KNM-LT 84</t>
  </si>
  <si>
    <t>KNM-LT 83</t>
  </si>
  <si>
    <t>KNM-LT 82</t>
  </si>
  <si>
    <t>KNM-LT 81</t>
  </si>
  <si>
    <t>KNM-LT 30651</t>
  </si>
  <si>
    <t>KNM-LT 28762</t>
  </si>
  <si>
    <t>KNM-LT 28735</t>
  </si>
  <si>
    <t>KNM-LT 28563</t>
  </si>
  <si>
    <t>Number Thryonomyidae taxa</t>
  </si>
  <si>
    <t>Elephantidae gen. et sp. indet.</t>
    <phoneticPr fontId="4" type="noConversion"/>
  </si>
  <si>
    <t xml:space="preserve">Elephantidae gen. &amp; sp. incertae sedis A </t>
  </si>
  <si>
    <t xml:space="preserve">Elephantidae gen. &amp; sp.  incertae sedis B </t>
    <phoneticPr fontId="4" type="noConversion"/>
  </si>
  <si>
    <t>Number Elephantidae taxa</t>
    <phoneticPr fontId="4" type="noConversion"/>
  </si>
  <si>
    <t>Perissodactyla</t>
    <phoneticPr fontId="4" type="noConversion"/>
  </si>
  <si>
    <t>Deinotheriidae</t>
    <phoneticPr fontId="4" type="noConversion"/>
  </si>
  <si>
    <t>Bovini</t>
  </si>
  <si>
    <t>Nachukui</t>
    <phoneticPr fontId="4" type="noConversion"/>
  </si>
  <si>
    <t>Alcelaphini</t>
  </si>
  <si>
    <t>Reduncini</t>
  </si>
  <si>
    <t>Boselaphini</t>
  </si>
  <si>
    <t>M3</t>
    <phoneticPr fontId="4" type="noConversion"/>
  </si>
  <si>
    <t>m3</t>
    <phoneticPr fontId="4" type="noConversion"/>
  </si>
  <si>
    <t>KNM-LT 26285</t>
  </si>
  <si>
    <t>KNM-LT 26280</t>
  </si>
  <si>
    <t>KNM-LT 26278</t>
  </si>
  <si>
    <t>KNM-LT 24290</t>
  </si>
  <si>
    <t>KNM-LT 23971</t>
  </si>
  <si>
    <t>KNM-LT 23969</t>
  </si>
  <si>
    <t>KNM-LT 23961</t>
  </si>
  <si>
    <t>KNM-LT 23960</t>
  </si>
  <si>
    <t>KNM-LT 23665</t>
  </si>
  <si>
    <t>KNM-LT 22874</t>
  </si>
  <si>
    <t>KNM-LT 22872</t>
  </si>
  <si>
    <t>KNM-LT 26346</t>
  </si>
  <si>
    <t>m frag</t>
    <phoneticPr fontId="4" type="noConversion"/>
  </si>
  <si>
    <t xml:space="preserve">m3 </t>
  </si>
  <si>
    <t xml:space="preserve">m3 </t>
    <phoneticPr fontId="4" type="noConversion"/>
  </si>
  <si>
    <t>m frag</t>
    <phoneticPr fontId="4" type="noConversion"/>
  </si>
  <si>
    <t>m frag</t>
    <phoneticPr fontId="37" type="noConversion"/>
  </si>
  <si>
    <t xml:space="preserve">M2 </t>
  </si>
  <si>
    <t>molar frag</t>
    <phoneticPr fontId="37" type="noConversion"/>
  </si>
  <si>
    <t>M frag</t>
    <phoneticPr fontId="37" type="noConversion"/>
  </si>
  <si>
    <t>Mx</t>
    <phoneticPr fontId="37" type="noConversion"/>
  </si>
  <si>
    <t xml:space="preserve">Mx </t>
  </si>
  <si>
    <t xml:space="preserve">p4 </t>
  </si>
  <si>
    <t xml:space="preserve">M1 </t>
  </si>
  <si>
    <t xml:space="preserve">M3 </t>
  </si>
  <si>
    <t xml:space="preserve">P4 </t>
  </si>
  <si>
    <t>Apak</t>
    <phoneticPr fontId="4" type="noConversion"/>
  </si>
  <si>
    <t>--</t>
    <phoneticPr fontId="4" type="noConversion"/>
  </si>
  <si>
    <t xml:space="preserve">Procaviidae </t>
    <phoneticPr fontId="4" type="noConversion"/>
  </si>
  <si>
    <t xml:space="preserve">Nyanzachoerus cf. Ny. australis </t>
    <phoneticPr fontId="4" type="noConversion"/>
  </si>
  <si>
    <t>Nyanzachoerus pattersoni</t>
    <phoneticPr fontId="4" type="noConversion"/>
  </si>
  <si>
    <t xml:space="preserve">Nyanzachoerus devauxi </t>
    <phoneticPr fontId="4" type="noConversion"/>
  </si>
  <si>
    <t xml:space="preserve">Nyanzachoerus jaegeri </t>
    <phoneticPr fontId="4" type="noConversion"/>
  </si>
  <si>
    <t>Notochoerus euilus &amp; N. cf. euilus</t>
    <phoneticPr fontId="4" type="noConversion"/>
  </si>
  <si>
    <t>Raphiceros sp.</t>
  </si>
  <si>
    <t>Madoqua sp.</t>
  </si>
  <si>
    <t>Bovidae gen. et sp. indet.</t>
  </si>
  <si>
    <t>Number Bovidae taxa</t>
  </si>
  <si>
    <t>rhino</t>
    <phoneticPr fontId="4" type="noConversion"/>
  </si>
  <si>
    <t>hippo</t>
    <phoneticPr fontId="4" type="noConversion"/>
  </si>
  <si>
    <t>Nyanzachoerus syrticus &amp; cf. syrticus</t>
    <phoneticPr fontId="4" type="noConversion"/>
  </si>
  <si>
    <t>Viverinae sp. indet.</t>
    <phoneticPr fontId="4" type="noConversion"/>
  </si>
  <si>
    <t>Viverinae gen. et sp. indet.  (large)</t>
    <phoneticPr fontId="4" type="noConversion"/>
  </si>
  <si>
    <t>Species                           Formation:</t>
    <phoneticPr fontId="4" type="noConversion"/>
  </si>
  <si>
    <t>Nawata</t>
    <phoneticPr fontId="4" type="noConversion"/>
  </si>
  <si>
    <t>Elephas ekorensis &amp; cf. E. ekorensis</t>
    <phoneticPr fontId="4" type="noConversion"/>
  </si>
  <si>
    <t>Hippopotamidae gen. et sp. indet.</t>
    <phoneticPr fontId="4" type="noConversion"/>
  </si>
  <si>
    <t>From Nakaya et al, 2008 SVP poster</t>
    <phoneticPr fontId="4" type="noConversion"/>
  </si>
  <si>
    <t>% HIGH</t>
    <phoneticPr fontId="4" type="noConversion"/>
  </si>
  <si>
    <t>% LOW</t>
    <phoneticPr fontId="4" type="noConversion"/>
  </si>
  <si>
    <t>% SHARP or ROUND</t>
    <phoneticPr fontId="4" type="noConversion"/>
  </si>
  <si>
    <t>% ROUND OR BLUNT</t>
    <phoneticPr fontId="4" type="noConversion"/>
  </si>
  <si>
    <t>Hippopotamidae gen. indet.</t>
  </si>
  <si>
    <t>Archaeopotamus sp indet.</t>
  </si>
  <si>
    <t>Rhinocerotidae gen indet.</t>
  </si>
  <si>
    <t>Suidae gen. indet.</t>
  </si>
  <si>
    <t>Bovidae gen. indet.</t>
  </si>
  <si>
    <t xml:space="preserve">Giraffidae </t>
  </si>
  <si>
    <t>Total Number taxa</t>
  </si>
  <si>
    <t xml:space="preserve">Brachypotherium lewisi  </t>
    <phoneticPr fontId="4" type="noConversion"/>
  </si>
  <si>
    <t>Ceratotherium sp.</t>
    <phoneticPr fontId="4" type="noConversion"/>
  </si>
  <si>
    <t>Tragelaphus kyaloae</t>
  </si>
  <si>
    <t xml:space="preserve">Tragelaphus cf. T. scriptus </t>
  </si>
  <si>
    <t>Simatherium aff. S. kohllarsoni</t>
  </si>
  <si>
    <t>Tragoportax cf. T. cyrenaicus</t>
  </si>
  <si>
    <t xml:space="preserve">Tragoportax sp. A </t>
  </si>
  <si>
    <t xml:space="preserve">Tragoportax sp. B </t>
  </si>
  <si>
    <t>KNM-LT 25475</t>
  </si>
  <si>
    <t>KNM-LT 25436</t>
  </si>
  <si>
    <t>KNM-LT 23107</t>
  </si>
  <si>
    <t>KNM-LT 414</t>
  </si>
  <si>
    <t>KNM-LT 29066</t>
  </si>
  <si>
    <t>KNM-LT 26262</t>
  </si>
  <si>
    <t>KNM-LT 23639</t>
  </si>
  <si>
    <t>KNM-LT 23150</t>
  </si>
  <si>
    <t>KNM-LT 23693</t>
  </si>
  <si>
    <t>KNM-LT 23624</t>
  </si>
  <si>
    <t>KNM-LT 23613</t>
  </si>
  <si>
    <t>KNM-LT 207</t>
  </si>
  <si>
    <t>KNM-LT 182</t>
  </si>
  <si>
    <t>KNM-LT 13007</t>
  </si>
  <si>
    <t>KNM-LT 517</t>
  </si>
  <si>
    <t>KNM-LT 26345</t>
  </si>
  <si>
    <t>KNM-LT 26344</t>
  </si>
  <si>
    <t>KNM-LT 23806</t>
  </si>
  <si>
    <t>KNM-LT 23677</t>
  </si>
  <si>
    <t>KNM-LT 26337</t>
  </si>
  <si>
    <t>KNM-LT 26336</t>
  </si>
  <si>
    <t>Number Deinotheriidae taxa</t>
    <phoneticPr fontId="4" type="noConversion"/>
  </si>
  <si>
    <t>Gomphotheriidae</t>
  </si>
  <si>
    <t>Anancus kenyensis</t>
  </si>
  <si>
    <t>Anancus sp.</t>
    <phoneticPr fontId="4" type="noConversion"/>
  </si>
  <si>
    <t xml:space="preserve">Elephantidae </t>
  </si>
  <si>
    <t xml:space="preserve">Theropithecus darti </t>
    <phoneticPr fontId="4" type="noConversion"/>
  </si>
  <si>
    <t>cf.Theropithecus</t>
    <phoneticPr fontId="4" type="noConversion"/>
  </si>
  <si>
    <t>Number Cercopithecinae taxa</t>
    <phoneticPr fontId="4" type="noConversion"/>
  </si>
  <si>
    <t>Colobinae</t>
    <phoneticPr fontId="4" type="noConversion"/>
  </si>
  <si>
    <t>Total Number Specimens by Site</t>
    <phoneticPr fontId="4" type="noConversion"/>
  </si>
  <si>
    <t>Choerolophodon ngorora</t>
    <phoneticPr fontId="4" type="noConversion"/>
  </si>
  <si>
    <t xml:space="preserve">Gomphotheriidae gen. et sp. indet. </t>
    <phoneticPr fontId="4" type="noConversion"/>
  </si>
  <si>
    <t>Stegotetrabelodon sp.</t>
    <phoneticPr fontId="4" type="noConversion"/>
  </si>
  <si>
    <t xml:space="preserve">Primelephas gomphotheroides </t>
    <phoneticPr fontId="4" type="noConversion"/>
  </si>
  <si>
    <t xml:space="preserve">Eurygnathohippus turkanense </t>
    <phoneticPr fontId="4" type="noConversion"/>
  </si>
  <si>
    <t>Eurygnathohippus feibeli</t>
    <phoneticPr fontId="4" type="noConversion"/>
  </si>
  <si>
    <t>Eurygnathohippus sp.</t>
    <phoneticPr fontId="4" type="noConversion"/>
  </si>
  <si>
    <t>Perissodactyla (cont.)</t>
    <phoneticPr fontId="4" type="noConversion"/>
  </si>
  <si>
    <t xml:space="preserve">Rhinocerotidae </t>
    <phoneticPr fontId="4" type="noConversion"/>
  </si>
  <si>
    <r>
      <t>d</t>
    </r>
    <r>
      <rPr>
        <b/>
        <vertAlign val="superscript"/>
        <sz val="10"/>
        <rFont val="Times"/>
        <family val="1"/>
      </rPr>
      <t>13</t>
    </r>
    <r>
      <rPr>
        <b/>
        <sz val="10"/>
        <rFont val="Times"/>
        <family val="1"/>
      </rPr>
      <t>C_enamel</t>
    </r>
    <phoneticPr fontId="4" type="noConversion"/>
  </si>
  <si>
    <r>
      <t>CO</t>
    </r>
    <r>
      <rPr>
        <b/>
        <vertAlign val="subscript"/>
        <sz val="10"/>
        <rFont val="Times"/>
        <family val="1"/>
      </rPr>
      <t>2</t>
    </r>
    <r>
      <rPr>
        <b/>
        <sz val="10"/>
        <rFont val="Times"/>
        <family val="1"/>
      </rPr>
      <t xml:space="preserve"> high estimate</t>
    </r>
    <phoneticPr fontId="4" type="noConversion"/>
  </si>
  <si>
    <r>
      <t>CO</t>
    </r>
    <r>
      <rPr>
        <b/>
        <vertAlign val="subscript"/>
        <sz val="10"/>
        <rFont val="Times"/>
        <family val="1"/>
      </rPr>
      <t>2</t>
    </r>
    <r>
      <rPr>
        <b/>
        <sz val="10"/>
        <rFont val="Times"/>
        <family val="1"/>
      </rPr>
      <t xml:space="preserve"> low estimate</t>
    </r>
    <phoneticPr fontId="4" type="noConversion"/>
  </si>
  <si>
    <t>Average C3_plant</t>
    <phoneticPr fontId="4" type="noConversion"/>
  </si>
  <si>
    <t>Max. C3_plant</t>
    <phoneticPr fontId="4" type="noConversion"/>
  </si>
  <si>
    <t>Average C4_plant</t>
    <phoneticPr fontId="4" type="noConversion"/>
  </si>
  <si>
    <t>Average C3_enamel</t>
    <phoneticPr fontId="4" type="noConversion"/>
  </si>
  <si>
    <t>Max. C3_enamel</t>
    <phoneticPr fontId="4" type="noConversion"/>
  </si>
  <si>
    <r>
      <t>Average C</t>
    </r>
    <r>
      <rPr>
        <b/>
        <vertAlign val="subscript"/>
        <sz val="10"/>
        <rFont val="Times"/>
        <family val="1"/>
      </rPr>
      <t>4</t>
    </r>
    <r>
      <rPr>
        <b/>
        <sz val="10"/>
        <rFont val="Times"/>
        <family val="1"/>
      </rPr>
      <t>_enamel</t>
    </r>
    <phoneticPr fontId="4" type="noConversion"/>
  </si>
  <si>
    <t>--</t>
    <phoneticPr fontId="4" type="noConversion"/>
  </si>
  <si>
    <t>Samotherinae</t>
    <phoneticPr fontId="4" type="noConversion"/>
  </si>
  <si>
    <t>? Samotherium sp.</t>
    <phoneticPr fontId="4" type="noConversion"/>
  </si>
  <si>
    <t>Palaeotragus sp.</t>
    <phoneticPr fontId="4" type="noConversion"/>
  </si>
  <si>
    <t>Formation/</t>
    <phoneticPr fontId="4" type="noConversion"/>
  </si>
  <si>
    <r>
      <t>d</t>
    </r>
    <r>
      <rPr>
        <b/>
        <vertAlign val="superscript"/>
        <sz val="10"/>
        <rFont val="Times"/>
        <family val="1"/>
      </rPr>
      <t>13</t>
    </r>
    <r>
      <rPr>
        <b/>
        <sz val="10"/>
        <rFont val="Times"/>
        <family val="1"/>
      </rPr>
      <t>C atm</t>
    </r>
    <phoneticPr fontId="4" type="noConversion"/>
  </si>
  <si>
    <r>
      <t>d</t>
    </r>
    <r>
      <rPr>
        <b/>
        <vertAlign val="superscript"/>
        <sz val="10"/>
        <rFont val="Times"/>
        <family val="1"/>
      </rPr>
      <t>13</t>
    </r>
    <r>
      <rPr>
        <b/>
        <sz val="10"/>
        <rFont val="Times"/>
        <family val="1"/>
      </rPr>
      <t>C plant</t>
    </r>
  </si>
  <si>
    <t>Rhinocerotidae gen. et. sp. indet.</t>
    <phoneticPr fontId="4" type="noConversion"/>
  </si>
  <si>
    <t>Artiodactyla</t>
    <phoneticPr fontId="4" type="noConversion"/>
  </si>
  <si>
    <t>Bovidae</t>
    <phoneticPr fontId="4" type="noConversion"/>
  </si>
  <si>
    <t>Tragelaphini gen. &amp; sp. indet.</t>
    <phoneticPr fontId="4" type="noConversion"/>
  </si>
  <si>
    <t>Boselaphini gen. &amp; sp. indet.</t>
    <phoneticPr fontId="4" type="noConversion"/>
  </si>
  <si>
    <t>Hippotragini gen. et sp. indet.</t>
    <phoneticPr fontId="4" type="noConversion"/>
  </si>
  <si>
    <t>Artiodactyla (cont.)</t>
    <phoneticPr fontId="4" type="noConversion"/>
  </si>
  <si>
    <r>
      <t xml:space="preserve"> </t>
    </r>
    <r>
      <rPr>
        <sz val="12"/>
        <rFont val="Symbol"/>
        <family val="1"/>
      </rPr>
      <t>c</t>
    </r>
    <r>
      <rPr>
        <vertAlign val="superscript"/>
        <sz val="12"/>
        <rFont val="Symbol"/>
        <charset val="2"/>
      </rPr>
      <t>2</t>
    </r>
    <phoneticPr fontId="4" type="noConversion"/>
  </si>
  <si>
    <r>
      <t xml:space="preserve"> </t>
    </r>
    <r>
      <rPr>
        <sz val="12"/>
        <rFont val="Symbol"/>
        <family val="1"/>
      </rPr>
      <t>c</t>
    </r>
    <r>
      <rPr>
        <vertAlign val="superscript"/>
        <sz val="12"/>
        <rFont val="Symbol"/>
        <charset val="2"/>
      </rPr>
      <t>2</t>
    </r>
    <phoneticPr fontId="4" type="noConversion"/>
  </si>
  <si>
    <r>
      <t xml:space="preserve"> </t>
    </r>
    <r>
      <rPr>
        <sz val="10"/>
        <rFont val="Symbol"/>
        <charset val="2"/>
      </rPr>
      <t>c</t>
    </r>
    <r>
      <rPr>
        <vertAlign val="superscript"/>
        <sz val="10"/>
        <rFont val="Symbol"/>
        <charset val="2"/>
      </rPr>
      <t>2</t>
    </r>
    <phoneticPr fontId="4" type="noConversion"/>
  </si>
  <si>
    <r>
      <t xml:space="preserve"> </t>
    </r>
    <r>
      <rPr>
        <b/>
        <sz val="10"/>
        <rFont val="Symbol"/>
        <family val="1"/>
      </rPr>
      <t>c</t>
    </r>
    <r>
      <rPr>
        <b/>
        <vertAlign val="superscript"/>
        <sz val="10"/>
        <rFont val="Symbol"/>
        <charset val="2"/>
      </rPr>
      <t>2</t>
    </r>
    <phoneticPr fontId="4" type="noConversion"/>
  </si>
  <si>
    <t>Number analyzed</t>
    <phoneticPr fontId="4" type="noConversion"/>
  </si>
  <si>
    <t>Tetralophodon sp. nov.</t>
    <phoneticPr fontId="4" type="noConversion"/>
  </si>
  <si>
    <t>Number Amphicyonidae taxa</t>
  </si>
  <si>
    <t>Lokotunjailurus emageritus</t>
    <phoneticPr fontId="4" type="noConversion"/>
  </si>
  <si>
    <t>Metailurus cf. Metailurus sp.</t>
    <phoneticPr fontId="4" type="noConversion"/>
  </si>
  <si>
    <t>Namurungule</t>
    <phoneticPr fontId="4" type="noConversion"/>
  </si>
  <si>
    <t>cf. Canis sp.</t>
    <phoneticPr fontId="4" type="noConversion"/>
  </si>
  <si>
    <t>Number Canidae taxa</t>
  </si>
  <si>
    <t>Hyracoidea</t>
  </si>
  <si>
    <t>Thyronomys cf. T. gregorianus</t>
    <phoneticPr fontId="4" type="noConversion"/>
  </si>
  <si>
    <t>Thyronomys sp. (small)</t>
    <phoneticPr fontId="4" type="noConversion"/>
  </si>
  <si>
    <t>Muridae</t>
    <phoneticPr fontId="4" type="noConversion"/>
  </si>
  <si>
    <t>high res benthic</t>
    <phoneticPr fontId="4" type="noConversion"/>
  </si>
  <si>
    <t>Member</t>
    <phoneticPr fontId="4" type="noConversion"/>
  </si>
  <si>
    <t>Nakali</t>
    <phoneticPr fontId="4" type="noConversion"/>
  </si>
  <si>
    <t>KNM-LT 23747</t>
  </si>
  <si>
    <t>KNM-LT 23743</t>
  </si>
  <si>
    <t>KNM-LT 23627</t>
  </si>
  <si>
    <t>KNM-LT 22967</t>
  </si>
  <si>
    <t>KNM-LT 110</t>
  </si>
  <si>
    <t>Hystricidae</t>
    <phoneticPr fontId="4" type="noConversion"/>
  </si>
  <si>
    <t>Hystrix sp. (small)</t>
    <phoneticPr fontId="4" type="noConversion"/>
  </si>
  <si>
    <t>Hystrix sp. (large)</t>
    <phoneticPr fontId="4" type="noConversion"/>
  </si>
  <si>
    <t>Sciuridae</t>
    <phoneticPr fontId="4" type="noConversion"/>
  </si>
  <si>
    <t>Kubwaxerus pattersoni</t>
    <phoneticPr fontId="4" type="noConversion"/>
  </si>
  <si>
    <t>Lagomorpha</t>
    <phoneticPr fontId="4" type="noConversion"/>
  </si>
  <si>
    <t>Leporidae</t>
    <phoneticPr fontId="4" type="noConversion"/>
  </si>
  <si>
    <t>Alilepus sp.</t>
    <phoneticPr fontId="4" type="noConversion"/>
  </si>
  <si>
    <t>Carnivora</t>
    <phoneticPr fontId="4" type="noConversion"/>
  </si>
  <si>
    <t>Mustelidae</t>
    <phoneticPr fontId="4" type="noConversion"/>
  </si>
  <si>
    <t>Hyaenidae gen. et sp. indet.</t>
    <phoneticPr fontId="4" type="noConversion"/>
  </si>
  <si>
    <t>Hyaenictitherium cf. H. parvum</t>
    <phoneticPr fontId="4" type="noConversion"/>
  </si>
  <si>
    <t>cf. Hyanictis sp.</t>
    <phoneticPr fontId="4" type="noConversion"/>
  </si>
  <si>
    <t>Ikelohyaena cf. I. abronia</t>
    <phoneticPr fontId="4" type="noConversion"/>
  </si>
  <si>
    <t>X?</t>
    <phoneticPr fontId="4" type="noConversion"/>
  </si>
  <si>
    <t>Amphicyonidae  sp. A</t>
    <phoneticPr fontId="4" type="noConversion"/>
  </si>
  <si>
    <t>Amphicyonidae  sp. B</t>
    <phoneticPr fontId="4" type="noConversion"/>
  </si>
  <si>
    <t>Felidae</t>
    <phoneticPr fontId="4" type="noConversion"/>
  </si>
  <si>
    <t>Machairodontinae gen. et sp. indet.</t>
    <phoneticPr fontId="4" type="noConversion"/>
  </si>
  <si>
    <t xml:space="preserve">Nyanzachoerus spp. </t>
    <phoneticPr fontId="4" type="noConversion"/>
  </si>
  <si>
    <t>Number Muridae taxa</t>
  </si>
  <si>
    <t>Gazella sp. indet.</t>
  </si>
  <si>
    <t>Antilopini gen. et sp. indet.</t>
  </si>
  <si>
    <t>Neotragini</t>
  </si>
  <si>
    <t>Species                            Formation:</t>
    <phoneticPr fontId="4" type="noConversion"/>
  </si>
  <si>
    <t>Number Gomphotheriidae taxa</t>
    <phoneticPr fontId="4" type="noConversion"/>
  </si>
  <si>
    <t>"Cormohipparion" aff. africanum</t>
    <phoneticPr fontId="4" type="noConversion"/>
  </si>
  <si>
    <t>Eurygnathohippus sp. indet. (large)</t>
    <phoneticPr fontId="4" type="noConversion"/>
  </si>
  <si>
    <t xml:space="preserve">Eurygnathohippus sp. indet. (small)  </t>
    <phoneticPr fontId="4" type="noConversion"/>
  </si>
  <si>
    <t>Number Equidae taxa</t>
    <phoneticPr fontId="4" type="noConversion"/>
  </si>
  <si>
    <t>Paradiceros mukirii</t>
    <phoneticPr fontId="4" type="noConversion"/>
  </si>
  <si>
    <t>Rhinocerotidae gen. et sp. indet.</t>
    <phoneticPr fontId="4" type="noConversion"/>
  </si>
  <si>
    <t xml:space="preserve">Loxodonta sp. indet. (?aff. L. exoptata) </t>
    <phoneticPr fontId="4" type="noConversion"/>
  </si>
  <si>
    <t>Sivatherinae</t>
    <phoneticPr fontId="4" type="noConversion"/>
  </si>
  <si>
    <t xml:space="preserve">cf. Sivatherium sp. </t>
    <phoneticPr fontId="4" type="noConversion"/>
  </si>
  <si>
    <t>Palaeotraginae</t>
    <phoneticPr fontId="4" type="noConversion"/>
  </si>
  <si>
    <t>Palaeotragus germaini</t>
    <phoneticPr fontId="4" type="noConversion"/>
  </si>
  <si>
    <t>Palaeotragus cf. germaini</t>
    <phoneticPr fontId="4" type="noConversion"/>
  </si>
  <si>
    <t xml:space="preserve">Archaeopotamus lothagamensis </t>
  </si>
  <si>
    <t>Archaeopotamus harvardi</t>
  </si>
  <si>
    <t>cf. Heterohyrax sp.</t>
    <phoneticPr fontId="4" type="noConversion"/>
  </si>
  <si>
    <t>Pliohyracidae</t>
    <phoneticPr fontId="4" type="noConversion"/>
  </si>
  <si>
    <t>Parapliohyrax gen indet.</t>
    <phoneticPr fontId="4" type="noConversion"/>
  </si>
  <si>
    <t>Number Procaviidae taxa</t>
  </si>
  <si>
    <t>Number Suidae taxa</t>
    <phoneticPr fontId="4" type="noConversion"/>
  </si>
  <si>
    <t>?2</t>
    <phoneticPr fontId="4" type="noConversion"/>
  </si>
  <si>
    <t>Tragulidae</t>
    <phoneticPr fontId="4" type="noConversion"/>
  </si>
  <si>
    <t>Tragulidae indet.</t>
    <phoneticPr fontId="4" type="noConversion"/>
  </si>
  <si>
    <t>Number Tragulidae taxa</t>
    <phoneticPr fontId="4" type="noConversion"/>
  </si>
  <si>
    <t xml:space="preserve">Kobus presigmoidalis </t>
  </si>
  <si>
    <t>Kobus laticornis</t>
  </si>
  <si>
    <t xml:space="preserve">Menelikia leakeyi </t>
  </si>
  <si>
    <t>Hippotragini</t>
  </si>
  <si>
    <t xml:space="preserve">Praedamalis ?sp. </t>
  </si>
  <si>
    <t>Hippotragus sp.</t>
  </si>
  <si>
    <t>Damalacra sp. A</t>
  </si>
  <si>
    <t>Damalacra sp. B</t>
  </si>
  <si>
    <t>Aepycerotini</t>
  </si>
  <si>
    <t>Aepyceros premelampus</t>
  </si>
  <si>
    <t>Antilopini</t>
  </si>
  <si>
    <t>KNM-LT 361</t>
  </si>
  <si>
    <t>KNM-LT 341</t>
  </si>
  <si>
    <t>KNM-LT 28567</t>
  </si>
  <si>
    <t>Deinotherium bozasi &amp; D. cf. bozasi</t>
    <phoneticPr fontId="4" type="noConversion"/>
  </si>
  <si>
    <t>X</t>
    <phoneticPr fontId="4" type="noConversion"/>
  </si>
  <si>
    <t xml:space="preserve">Taxa from the Nakali Formation are compiled from Aguirre &amp; Alberdi, 1974; Aguirre &amp; Leakey, P., 1974; Aguirre &amp; Guerin, 1974; Flynn, 1984; Benefit and Pickford, 1986; Morales and Pickford, 2006; and Kunimatsu et al, 2007. Namurungule Formation fauna are from Nakaya et al, 1984; Nakaya et al, 1987; Nakaya &amp; Watabe, 1990 Nakaya, 1994; and Tsujikawa 2005.  Nawata and Nachukui fauna are from Leakey and Harris, 2003.  An X indicates presence of a taxon, X? indicates presence of taxon but formation member is unknown.  For Nawata and Nachukui fauna, the number represents the number of accessioned specimens by taxon in the National Museum of Kenya's Paleontology Collection.  </t>
    <phoneticPr fontId="4" type="noConversion"/>
  </si>
  <si>
    <t>Nyanzachoerus sp.</t>
    <phoneticPr fontId="4" type="noConversion"/>
  </si>
  <si>
    <t>Mellivoranae gen. et sp. indet.</t>
    <phoneticPr fontId="4" type="noConversion"/>
  </si>
  <si>
    <t>Vishnuonyx angololensis</t>
    <phoneticPr fontId="4" type="noConversion"/>
  </si>
  <si>
    <t>Reduncini gen. &amp; sp. indet.</t>
    <phoneticPr fontId="4" type="noConversion"/>
  </si>
  <si>
    <t>Genetta sp. A</t>
    <phoneticPr fontId="4" type="noConversion"/>
  </si>
  <si>
    <t>Genetta sp. B</t>
    <phoneticPr fontId="4" type="noConversion"/>
  </si>
  <si>
    <t>Nakali</t>
    <phoneticPr fontId="4" type="noConversion"/>
  </si>
  <si>
    <t>?1</t>
    <phoneticPr fontId="4" type="noConversion"/>
  </si>
  <si>
    <t xml:space="preserve">Colobinae species A </t>
    <phoneticPr fontId="4" type="noConversion"/>
  </si>
  <si>
    <t>Colobinae species B</t>
    <phoneticPr fontId="4" type="noConversion"/>
  </si>
  <si>
    <t>Colobinae species C</t>
    <phoneticPr fontId="4" type="noConversion"/>
  </si>
  <si>
    <t xml:space="preserve">Colobinae gen. indet. &amp; sp. indet. (small) </t>
    <phoneticPr fontId="4" type="noConversion"/>
  </si>
  <si>
    <t xml:space="preserve">Colobinae gen. indet. &amp; sp. indet. (large) </t>
    <phoneticPr fontId="4" type="noConversion"/>
  </si>
  <si>
    <t>Giraffa stillei</t>
    <phoneticPr fontId="4" type="noConversion"/>
  </si>
  <si>
    <t>Samburu Hills</t>
    <phoneticPr fontId="4" type="noConversion"/>
  </si>
  <si>
    <t>Lothagam</t>
    <phoneticPr fontId="4" type="noConversion"/>
  </si>
  <si>
    <t>Order</t>
    <phoneticPr fontId="4" type="noConversion"/>
  </si>
  <si>
    <t>Tribe or</t>
    <phoneticPr fontId="4" type="noConversion"/>
  </si>
  <si>
    <t xml:space="preserve">Nyanzachoerus syrticus </t>
    <phoneticPr fontId="4" type="noConversion"/>
  </si>
  <si>
    <t>Nyanzachoerus cf. Ny. syrticus</t>
    <phoneticPr fontId="4" type="noConversion"/>
  </si>
  <si>
    <t xml:space="preserve"> by</t>
    <phoneticPr fontId="4" type="noConversion"/>
  </si>
  <si>
    <t>Subfamily</t>
    <phoneticPr fontId="4" type="noConversion"/>
  </si>
  <si>
    <t xml:space="preserve">                                           Member:</t>
    <phoneticPr fontId="4" type="noConversion"/>
  </si>
  <si>
    <t xml:space="preserve">Lower </t>
    <phoneticPr fontId="4" type="noConversion"/>
  </si>
  <si>
    <t xml:space="preserve">Upper </t>
    <phoneticPr fontId="4" type="noConversion"/>
  </si>
  <si>
    <t>Kaiyum.</t>
    <phoneticPr fontId="4" type="noConversion"/>
  </si>
  <si>
    <t>Family</t>
    <phoneticPr fontId="4" type="noConversion"/>
  </si>
  <si>
    <t>Dinofelis sp.</t>
    <phoneticPr fontId="4" type="noConversion"/>
  </si>
  <si>
    <t>Dinofelis aronoki</t>
    <phoneticPr fontId="4" type="noConversion"/>
  </si>
  <si>
    <t>Leptailurus or Caracal sp.</t>
    <phoneticPr fontId="4" type="noConversion"/>
  </si>
  <si>
    <t>Number Felidae taxa</t>
  </si>
  <si>
    <t>Viverrdae</t>
    <phoneticPr fontId="4" type="noConversion"/>
  </si>
  <si>
    <t>Viverra cf. V. leakeyi</t>
    <phoneticPr fontId="4" type="noConversion"/>
  </si>
  <si>
    <t>Number Viverridae taxa</t>
  </si>
  <si>
    <t>Paraulacodus cf. P. johanesi</t>
    <phoneticPr fontId="4" type="noConversion"/>
  </si>
  <si>
    <t>Paraphiomys chororensis</t>
    <phoneticPr fontId="4" type="noConversion"/>
  </si>
  <si>
    <t>Paraulacodus sp.</t>
    <phoneticPr fontId="4" type="noConversion"/>
  </si>
  <si>
    <t>Muridae gen. et sp. indet.</t>
    <phoneticPr fontId="4" type="noConversion"/>
  </si>
  <si>
    <t>Abudhabia sp.</t>
    <phoneticPr fontId="4" type="noConversion"/>
  </si>
  <si>
    <t>Karnimata jacobsi sp. nov.</t>
    <phoneticPr fontId="4" type="noConversion"/>
  </si>
  <si>
    <t>Saidomys sp.</t>
    <phoneticPr fontId="4" type="noConversion"/>
  </si>
  <si>
    <t>Nakali</t>
    <phoneticPr fontId="4" type="noConversion"/>
  </si>
  <si>
    <t>10.02-3.0</t>
    <phoneticPr fontId="4" type="noConversion"/>
  </si>
  <si>
    <t>All sites</t>
    <phoneticPr fontId="4" type="noConversion"/>
  </si>
  <si>
    <t>Normal?</t>
    <phoneticPr fontId="4" type="noConversion"/>
  </si>
  <si>
    <t>AGE</t>
    <phoneticPr fontId="4" type="noConversion"/>
  </si>
  <si>
    <t>W</t>
    <phoneticPr fontId="4" type="noConversion"/>
  </si>
  <si>
    <t>no</t>
    <phoneticPr fontId="4" type="noConversion"/>
  </si>
  <si>
    <t>&lt;0.0001</t>
    <phoneticPr fontId="4" type="noConversion"/>
  </si>
  <si>
    <t>yes</t>
    <phoneticPr fontId="4" type="noConversion"/>
  </si>
  <si>
    <t>ALL</t>
    <phoneticPr fontId="4" type="noConversion"/>
  </si>
  <si>
    <t>bovid</t>
    <phoneticPr fontId="4" type="noConversion"/>
  </si>
  <si>
    <t>--</t>
    <phoneticPr fontId="4" type="noConversion"/>
  </si>
  <si>
    <t>dein</t>
    <phoneticPr fontId="4" type="noConversion"/>
  </si>
  <si>
    <t>equid</t>
    <phoneticPr fontId="4" type="noConversion"/>
  </si>
  <si>
    <t>ele+gom</t>
    <phoneticPr fontId="4" type="noConversion"/>
  </si>
  <si>
    <t>--</t>
    <phoneticPr fontId="4" type="noConversion"/>
  </si>
  <si>
    <t>--</t>
    <phoneticPr fontId="4" type="noConversion"/>
  </si>
  <si>
    <t>suid</t>
    <phoneticPr fontId="4" type="noConversion"/>
  </si>
  <si>
    <t>Family</t>
    <phoneticPr fontId="4" type="noConversion"/>
  </si>
  <si>
    <t>Anancus kenyensis</t>
    <phoneticPr fontId="4" type="noConversion"/>
  </si>
  <si>
    <t>LOTH-90</t>
  </si>
  <si>
    <t>LOTH-72</t>
  </si>
  <si>
    <t>LOTH-75</t>
  </si>
  <si>
    <t>LOTH-84</t>
  </si>
  <si>
    <t>KNM-NA 47397</t>
  </si>
  <si>
    <t>KNM-NA 86</t>
  </si>
  <si>
    <t>Nyanzachoerus devauxi &amp; cf. devouxi</t>
    <phoneticPr fontId="4" type="noConversion"/>
  </si>
  <si>
    <t>Theropithecus brumpti &amp; cf. brumpti</t>
    <phoneticPr fontId="4" type="noConversion"/>
  </si>
  <si>
    <t>Kaiyum.</t>
    <phoneticPr fontId="4" type="noConversion"/>
  </si>
  <si>
    <t>giraffid</t>
    <phoneticPr fontId="4" type="noConversion"/>
  </si>
  <si>
    <t>Alcelaphini gen. &amp; sp. indet.</t>
    <phoneticPr fontId="4" type="noConversion"/>
  </si>
  <si>
    <t>Aepyceros sp.</t>
    <phoneticPr fontId="4" type="noConversion"/>
  </si>
  <si>
    <t>Primates (cont.)</t>
    <phoneticPr fontId="4" type="noConversion"/>
  </si>
  <si>
    <t>Hominoidea</t>
    <phoneticPr fontId="4" type="noConversion"/>
  </si>
  <si>
    <t>Samburupithecus kiptalami</t>
    <phoneticPr fontId="4" type="noConversion"/>
  </si>
  <si>
    <t>Brachypotherium lewisi</t>
  </si>
  <si>
    <t>P2</t>
  </si>
  <si>
    <t>P</t>
  </si>
  <si>
    <t>m1 frag</t>
  </si>
  <si>
    <t>LOTH-121</t>
  </si>
  <si>
    <t>PM, PM, M</t>
  </si>
  <si>
    <t>m</t>
  </si>
  <si>
    <t>KNM-SH 37895</t>
  </si>
  <si>
    <t>KNM-SH 14759</t>
  </si>
  <si>
    <t>KNM-SH-37898</t>
  </si>
  <si>
    <t>KNM-SH 12234</t>
  </si>
  <si>
    <t>KNM-SH 15846</t>
  </si>
  <si>
    <t>KNM-NA 290</t>
  </si>
  <si>
    <t>Samotherium (?)</t>
  </si>
  <si>
    <t>NA1-11960</t>
  </si>
  <si>
    <t>KNM-NA 47150</t>
  </si>
  <si>
    <t>Number Chalicotheriidae taxa</t>
    <phoneticPr fontId="4" type="noConversion"/>
  </si>
  <si>
    <t>Tragelaphini gen. &amp; sp. indet</t>
    <phoneticPr fontId="4" type="noConversion"/>
  </si>
  <si>
    <t>Pachytragus sp.</t>
    <phoneticPr fontId="4" type="noConversion"/>
  </si>
  <si>
    <t>Hippopotamus cf. H. protamphibius</t>
    <phoneticPr fontId="4" type="noConversion"/>
  </si>
  <si>
    <t xml:space="preserve">cf. Kubanochoerus sp.  </t>
    <phoneticPr fontId="4" type="noConversion"/>
  </si>
  <si>
    <t>?X</t>
    <phoneticPr fontId="4" type="noConversion"/>
  </si>
  <si>
    <t xml:space="preserve">Nyanzachoerus spp. </t>
    <phoneticPr fontId="4" type="noConversion"/>
  </si>
  <si>
    <t xml:space="preserve">Notochoeruss jaegeri  </t>
    <phoneticPr fontId="4" type="noConversion"/>
  </si>
  <si>
    <t>Notochoerus euilus &amp; No. cf. euilus</t>
    <phoneticPr fontId="4" type="noConversion"/>
  </si>
  <si>
    <t xml:space="preserve">Cainochoerus cf. C. africanus </t>
    <phoneticPr fontId="4" type="noConversion"/>
  </si>
  <si>
    <t>Nyanzachoerus cf. australis</t>
    <phoneticPr fontId="4" type="noConversion"/>
  </si>
  <si>
    <t>Notochoerus jaegeri</t>
    <phoneticPr fontId="4" type="noConversion"/>
  </si>
  <si>
    <t>LOTH-98</t>
  </si>
  <si>
    <t>LOTH-113</t>
  </si>
  <si>
    <t>M</t>
  </si>
  <si>
    <t>LOTH-107</t>
  </si>
  <si>
    <t>LOTH-114</t>
  </si>
  <si>
    <t>I</t>
  </si>
  <si>
    <t>LOTH-105</t>
  </si>
  <si>
    <t>U. Nawata</t>
  </si>
  <si>
    <t>Nyanzachoerus syrticus</t>
  </si>
  <si>
    <t>Nyanzachoerus syrticus</t>
    <phoneticPr fontId="4" type="noConversion"/>
  </si>
  <si>
    <t>Nyanzachoerus devauxi</t>
  </si>
  <si>
    <t>LOTH-67</t>
  </si>
  <si>
    <t>m frag</t>
  </si>
  <si>
    <t>M2</t>
  </si>
  <si>
    <t>M1</t>
  </si>
  <si>
    <t>P4</t>
  </si>
  <si>
    <t>LOTH-140</t>
  </si>
  <si>
    <t>L. Nawata</t>
  </si>
  <si>
    <t>LOTH-80</t>
  </si>
  <si>
    <t>LOTH-131</t>
  </si>
  <si>
    <t xml:space="preserve">cf. Parapapio sp. indet. </t>
    <phoneticPr fontId="4" type="noConversion"/>
  </si>
  <si>
    <t xml:space="preserve">Theropithecus oswaldi  </t>
    <phoneticPr fontId="4" type="noConversion"/>
  </si>
  <si>
    <t>LOTH-127</t>
  </si>
  <si>
    <t>LOTH-91</t>
  </si>
  <si>
    <t>P3 or M3</t>
  </si>
  <si>
    <t>LOTH-130</t>
  </si>
  <si>
    <t>LOTH-123</t>
  </si>
  <si>
    <t>LOTH-82</t>
  </si>
  <si>
    <t>LOTH-124</t>
  </si>
  <si>
    <t>Ictitherium ebu</t>
    <phoneticPr fontId="4" type="noConversion"/>
  </si>
  <si>
    <t>Percrocutidae</t>
    <phoneticPr fontId="4" type="noConversion"/>
  </si>
  <si>
    <t>Percrocuta leakeyi</t>
    <phoneticPr fontId="4" type="noConversion"/>
  </si>
  <si>
    <t>Amphicyonidae</t>
    <phoneticPr fontId="4" type="noConversion"/>
  </si>
  <si>
    <t>Amphicyonidae gen. et sp. indet.</t>
    <phoneticPr fontId="4" type="noConversion"/>
  </si>
  <si>
    <t>LOTH-112</t>
  </si>
  <si>
    <t>LOTH-165</t>
  </si>
  <si>
    <t>LOTH-153</t>
  </si>
  <si>
    <t>LOTH-46</t>
  </si>
  <si>
    <t>LOTH 157</t>
  </si>
  <si>
    <t>LOTH-156</t>
  </si>
  <si>
    <t>LOTH 87</t>
  </si>
  <si>
    <t>LOTH-174</t>
  </si>
  <si>
    <t>LOTH-175</t>
  </si>
  <si>
    <t>LOTH-168</t>
  </si>
  <si>
    <t>LOTH-43</t>
  </si>
  <si>
    <t>LOTH-49</t>
  </si>
  <si>
    <t>Kaiyumung</t>
    <phoneticPr fontId="4" type="noConversion"/>
  </si>
  <si>
    <t>high res benthic</t>
    <phoneticPr fontId="4" type="noConversion"/>
  </si>
  <si>
    <t>Apak</t>
    <phoneticPr fontId="4" type="noConversion"/>
  </si>
  <si>
    <t>3myr benthic</t>
    <phoneticPr fontId="4" type="noConversion"/>
  </si>
  <si>
    <t>U. Nawata</t>
    <phoneticPr fontId="4" type="noConversion"/>
  </si>
  <si>
    <t>high res benthic</t>
    <phoneticPr fontId="4" type="noConversion"/>
  </si>
  <si>
    <t>L. Nawata</t>
    <phoneticPr fontId="4" type="noConversion"/>
  </si>
  <si>
    <t>Canidae</t>
    <phoneticPr fontId="4" type="noConversion"/>
  </si>
  <si>
    <t>Site:</t>
    <phoneticPr fontId="4" type="noConversion"/>
  </si>
  <si>
    <t xml:space="preserve">Total # </t>
    <phoneticPr fontId="4" type="noConversion"/>
  </si>
  <si>
    <t>NA52-12223</t>
  </si>
  <si>
    <t>KNM-NA 47274</t>
  </si>
  <si>
    <t>NA5-11913</t>
  </si>
  <si>
    <t>KNM-NA 162</t>
  </si>
  <si>
    <t>KNM-NA 152</t>
  </si>
  <si>
    <t>KNM-NA 177</t>
  </si>
  <si>
    <t>KNM-NA 47159</t>
  </si>
  <si>
    <t>KNM-NA 47270</t>
  </si>
  <si>
    <t>KNM-NA 241</t>
  </si>
  <si>
    <t>KNM-NA 170</t>
  </si>
  <si>
    <t>KNM-NA 232</t>
  </si>
  <si>
    <t>KNM-NA 47272</t>
  </si>
  <si>
    <t>KNM-NA 184</t>
  </si>
  <si>
    <t>KNM-NA 47267</t>
  </si>
  <si>
    <t>KNM-NA 47273</t>
  </si>
  <si>
    <t>KNM-NA 155</t>
  </si>
  <si>
    <t>KNM-NA 47180</t>
  </si>
  <si>
    <t>NA52-11929</t>
  </si>
  <si>
    <t>KNM-NA 47153</t>
  </si>
  <si>
    <t>NA28-11970</t>
  </si>
  <si>
    <t>KNM-NA 192</t>
  </si>
  <si>
    <t>Microcolobus sp.</t>
    <phoneticPr fontId="4" type="noConversion"/>
  </si>
  <si>
    <t>Nakalipithecus nakayamai</t>
    <phoneticPr fontId="4" type="noConversion"/>
  </si>
  <si>
    <t>Hominidae indet.</t>
    <phoneticPr fontId="4" type="noConversion"/>
  </si>
  <si>
    <t>Australopithecus cf A. afarensis</t>
    <phoneticPr fontId="4" type="noConversion"/>
  </si>
  <si>
    <t>Number Hominoidea taxa</t>
    <phoneticPr fontId="4" type="noConversion"/>
  </si>
  <si>
    <t>Rodentia</t>
    <phoneticPr fontId="4" type="noConversion"/>
  </si>
  <si>
    <t>Rhyzomyidae</t>
    <phoneticPr fontId="4" type="noConversion"/>
  </si>
  <si>
    <t>Nakalimys lavocati</t>
    <phoneticPr fontId="4" type="noConversion"/>
  </si>
  <si>
    <t>Ceratotherium sp.</t>
  </si>
  <si>
    <t>LOTH-116</t>
  </si>
  <si>
    <t>LOTH-115</t>
  </si>
  <si>
    <t>LOTH-117</t>
  </si>
  <si>
    <t>m1</t>
  </si>
  <si>
    <t>Brachypotherium lewisi</t>
    <phoneticPr fontId="4" type="noConversion"/>
  </si>
  <si>
    <t>LOTH-58</t>
  </si>
  <si>
    <t>KNM-SH 12309</t>
  </si>
  <si>
    <t>KNM-SH 12373</t>
  </si>
  <si>
    <t>KNM-SH 12374</t>
  </si>
  <si>
    <t>molar frag</t>
  </si>
  <si>
    <t>KNM-SH 12380</t>
  </si>
  <si>
    <t>KNM-SH 15781</t>
  </si>
  <si>
    <t>dm or dM</t>
  </si>
  <si>
    <t>KNM-SH 12377</t>
  </si>
  <si>
    <t>KNM-NA 47181</t>
  </si>
  <si>
    <t>KNM-NA 173</t>
  </si>
  <si>
    <t>KNM-NA 179</t>
  </si>
  <si>
    <t>NA36 12305</t>
  </si>
  <si>
    <t>NA34-11993</t>
  </si>
  <si>
    <t>LOTH-61</t>
  </si>
  <si>
    <t xml:space="preserve">mx </t>
  </si>
  <si>
    <t>Choerolophodon ngorora</t>
  </si>
  <si>
    <t>KNM-NA 6</t>
  </si>
  <si>
    <t>KNM-NA 47146</t>
  </si>
  <si>
    <t>Choerolophodon ngorora</t>
    <phoneticPr fontId="4" type="noConversion"/>
  </si>
  <si>
    <t>KNM-NA 47137</t>
  </si>
  <si>
    <t>Serengetilagus praecapensis</t>
    <phoneticPr fontId="4" type="noConversion"/>
  </si>
  <si>
    <t>Mustelidae gen. et sp. indet.</t>
    <phoneticPr fontId="4" type="noConversion"/>
  </si>
  <si>
    <t>Ekorus ekakeran</t>
    <phoneticPr fontId="4" type="noConversion"/>
  </si>
  <si>
    <t xml:space="preserve">Erokomellivora lothagamensis </t>
    <phoneticPr fontId="4" type="noConversion"/>
  </si>
  <si>
    <t>Namurungule</t>
    <phoneticPr fontId="4" type="noConversion"/>
  </si>
  <si>
    <t>KNM-SH 15831</t>
  </si>
  <si>
    <t xml:space="preserve">"Cormohipparion" cf. "C". primigenium  </t>
    <phoneticPr fontId="4" type="noConversion"/>
  </si>
  <si>
    <t>Iranotheriinae sp. nov.</t>
    <phoneticPr fontId="4" type="noConversion"/>
  </si>
  <si>
    <t>Number Rhinocerotidae taxa</t>
    <phoneticPr fontId="4" type="noConversion"/>
  </si>
  <si>
    <t>Chalicotheriidae</t>
    <phoneticPr fontId="4" type="noConversion"/>
  </si>
  <si>
    <t>Chalicotheriidae gen. et sp. indet.</t>
    <phoneticPr fontId="4" type="noConversion"/>
  </si>
  <si>
    <t>Tragoportax sp. indet</t>
    <phoneticPr fontId="4" type="noConversion"/>
  </si>
  <si>
    <t>?Antidorcus sp.</t>
    <phoneticPr fontId="4" type="noConversion"/>
  </si>
  <si>
    <t>Giraffinae</t>
    <phoneticPr fontId="4" type="noConversion"/>
  </si>
  <si>
    <t>Number Giraffidae taxa</t>
    <phoneticPr fontId="4" type="noConversion"/>
  </si>
  <si>
    <t>Kenyapotamus coryndoni</t>
    <phoneticPr fontId="4" type="noConversion"/>
  </si>
  <si>
    <t>Number Hippopotamidae taxa</t>
    <phoneticPr fontId="4" type="noConversion"/>
  </si>
  <si>
    <t>?X</t>
    <phoneticPr fontId="4" type="noConversion"/>
  </si>
  <si>
    <t xml:space="preserve">cf. Potamochoeroides sp.  </t>
    <phoneticPr fontId="4" type="noConversion"/>
  </si>
  <si>
    <t xml:space="preserve">Cercopithecoides kerioensis </t>
    <phoneticPr fontId="4" type="noConversion"/>
  </si>
  <si>
    <t>Number Colobinae taxa</t>
    <phoneticPr fontId="4" type="noConversion"/>
  </si>
  <si>
    <t>small non-cercopithecoid catarrhine gen. indet. A</t>
    <phoneticPr fontId="4" type="noConversion"/>
  </si>
  <si>
    <t>small non-cercopithecoid catarrhine gen. indet. B</t>
    <phoneticPr fontId="4" type="noConversion"/>
  </si>
  <si>
    <t>Upper Namurungule</t>
    <phoneticPr fontId="37" type="noConversion"/>
  </si>
  <si>
    <t xml:space="preserve"> (9.3 Ma)</t>
  </si>
  <si>
    <t xml:space="preserve">Lower Namurungule </t>
    <phoneticPr fontId="37" type="noConversion"/>
  </si>
  <si>
    <t>KNM-NA 47189</t>
  </si>
  <si>
    <t>KNM-NA 47190</t>
  </si>
  <si>
    <t>Giraffidae</t>
  </si>
  <si>
    <t>LOTH-57</t>
  </si>
  <si>
    <t>Eurygnathohippus sp.</t>
    <phoneticPr fontId="4" type="noConversion"/>
  </si>
  <si>
    <t>LOTH-120</t>
  </si>
  <si>
    <t>Euygnathohippus sp.</t>
    <phoneticPr fontId="4" type="noConversion"/>
  </si>
  <si>
    <t>LOTH-101</t>
  </si>
  <si>
    <t>LOTH-97</t>
  </si>
  <si>
    <t>LOTH-110</t>
  </si>
  <si>
    <t>Eurygnathohippus turkanense</t>
    <phoneticPr fontId="4" type="noConversion"/>
  </si>
  <si>
    <t>Eurygnathohippus feibeli</t>
    <phoneticPr fontId="4" type="noConversion"/>
  </si>
  <si>
    <t>LOTH-54</t>
  </si>
  <si>
    <t>KNM-NA 47191</t>
  </si>
  <si>
    <t>NA11-12008</t>
  </si>
  <si>
    <t>KNM-NA 275</t>
  </si>
  <si>
    <t>NA37 12205</t>
  </si>
  <si>
    <t>KNM-NA 45720</t>
  </si>
  <si>
    <t>NA16-11974</t>
  </si>
  <si>
    <t>KNM-NA 325</t>
  </si>
  <si>
    <t>KNM-NA 201</t>
  </si>
  <si>
    <t>KNM-NA 292</t>
  </si>
  <si>
    <t>KNM-NA 47183</t>
  </si>
  <si>
    <t>Primates</t>
    <phoneticPr fontId="4" type="noConversion"/>
  </si>
  <si>
    <t>Cercopithecinae</t>
    <phoneticPr fontId="4" type="noConversion"/>
  </si>
  <si>
    <t xml:space="preserve">Parapapio lothagamensis </t>
    <phoneticPr fontId="4" type="noConversion"/>
  </si>
  <si>
    <t>LOTH-70</t>
  </si>
  <si>
    <t>Kaiyumung</t>
  </si>
  <si>
    <t>m3</t>
  </si>
  <si>
    <t>Notochoerus euilus</t>
  </si>
  <si>
    <t>M3</t>
  </si>
  <si>
    <t>Nyanzachoerus pattersoni</t>
  </si>
  <si>
    <t>Apak</t>
  </si>
  <si>
    <t>Kenyapotamus coryndoni</t>
    <phoneticPr fontId="4"/>
  </si>
  <si>
    <t>SHS-188</t>
  </si>
  <si>
    <t>KNM-SH-15857</t>
  </si>
  <si>
    <t>KNM-SH 15850</t>
  </si>
  <si>
    <t>KNM-SH 14792</t>
  </si>
  <si>
    <t>KNM-SH 15851</t>
  </si>
  <si>
    <t>LOTH-68</t>
  </si>
  <si>
    <t>dI</t>
  </si>
  <si>
    <t>LOTH-55</t>
  </si>
  <si>
    <t>LOTH-160</t>
  </si>
  <si>
    <t>LOTH-51</t>
  </si>
  <si>
    <t>LOTH-150</t>
  </si>
  <si>
    <t>LOTH-65</t>
  </si>
  <si>
    <t>dP and P</t>
  </si>
  <si>
    <t>LOTH-173</t>
  </si>
  <si>
    <t>LOTH-151</t>
  </si>
  <si>
    <t>LOTH-44</t>
  </si>
  <si>
    <t>LOTH-172</t>
  </si>
  <si>
    <t>Archaeopotamus lothagamensis</t>
  </si>
  <si>
    <t>LOTH-56</t>
  </si>
  <si>
    <t>tusk</t>
  </si>
  <si>
    <t>LOTH-42</t>
  </si>
  <si>
    <t>LOTH-73</t>
  </si>
  <si>
    <t>LOTH-96</t>
  </si>
  <si>
    <t>p4</t>
  </si>
  <si>
    <t>LOTH-129</t>
  </si>
  <si>
    <t>LOTH-132</t>
  </si>
  <si>
    <t>LOTH-134</t>
  </si>
  <si>
    <t>KNM-SH 12399</t>
  </si>
  <si>
    <t>U. Namarungule</t>
  </si>
  <si>
    <t>Nyanzachoerus aff. syrticus</t>
    <phoneticPr fontId="4" type="noConversion"/>
  </si>
  <si>
    <t>KNM-SH 12400</t>
  </si>
  <si>
    <t>KNM-SH 12420</t>
  </si>
  <si>
    <t>KNM-SH 41910</t>
  </si>
  <si>
    <t>KNM-SH 18003</t>
  </si>
  <si>
    <t>KNM-SH 18006</t>
  </si>
  <si>
    <t>KNM-SH 12418</t>
  </si>
  <si>
    <t>KNM-NA 47278</t>
  </si>
  <si>
    <t>mx</t>
  </si>
  <si>
    <t>KNM-NA 47305</t>
  </si>
  <si>
    <t>Nakali</t>
    <phoneticPr fontId="4" type="noConversion"/>
  </si>
  <si>
    <t>Nyanzachoerus sp.</t>
    <phoneticPr fontId="4" type="noConversion"/>
  </si>
  <si>
    <t>KNM-NA 45755</t>
  </si>
  <si>
    <t>NA12-12033</t>
  </si>
  <si>
    <t>KNM-NA 45739A</t>
  </si>
  <si>
    <t>KNM-NA 47280</t>
  </si>
  <si>
    <t>KNM-NA 45743</t>
  </si>
  <si>
    <t>KNM-NA 45737</t>
  </si>
  <si>
    <t>NA10-12008</t>
  </si>
  <si>
    <t>KNM-NA 47246</t>
  </si>
  <si>
    <t>KNM-NA 45736</t>
  </si>
  <si>
    <t>KNM-NA 47643</t>
  </si>
  <si>
    <t>NA38-11901</t>
  </si>
  <si>
    <t>KNM-NA 47644</t>
  </si>
  <si>
    <t>Suidae</t>
    <phoneticPr fontId="20"/>
  </si>
  <si>
    <t>KNM-SH 12246</t>
  </si>
  <si>
    <t>KNM-SH 40132</t>
    <phoneticPr fontId="4" type="noConversion"/>
  </si>
  <si>
    <t>KNM-SH 12302</t>
  </si>
  <si>
    <t>dP</t>
  </si>
  <si>
    <t>KNM-SH 15656</t>
  </si>
  <si>
    <t>KNM-SH 14773</t>
  </si>
  <si>
    <t>KNM-SH 15653</t>
  </si>
  <si>
    <t>KNM-SH 15648</t>
  </si>
  <si>
    <t>KNM-SH 14774</t>
  </si>
  <si>
    <t>KNM-NA 47249</t>
  </si>
  <si>
    <t>KNM-NA 47179</t>
  </si>
  <si>
    <t>KNM-NA 47161_a</t>
  </si>
  <si>
    <t>KNM-NA 47275</t>
  </si>
  <si>
    <t>KNM-NA 47169</t>
  </si>
  <si>
    <t>Rhinocerotidae</t>
    <phoneticPr fontId="37" type="noConversion"/>
  </si>
  <si>
    <t>LOTH-118</t>
  </si>
  <si>
    <t>Boselaphini sp. small</t>
  </si>
  <si>
    <t>KNM-SH 37890</t>
  </si>
  <si>
    <t>KNM-SH-41903</t>
  </si>
  <si>
    <t>M1 frag</t>
  </si>
  <si>
    <t>KNM-NA 284</t>
  </si>
  <si>
    <t>Alcelaphini?</t>
  </si>
  <si>
    <t>KNM-NA 42</t>
  </si>
  <si>
    <t>KNM-NA 47</t>
  </si>
  <si>
    <t>KNM-NA 48</t>
  </si>
  <si>
    <t>NA11-12243</t>
  </si>
  <si>
    <t>KNM-NA 44</t>
  </si>
  <si>
    <t>NA2-7745</t>
  </si>
  <si>
    <t>NA3-12231</t>
  </si>
  <si>
    <t>NA60-12039</t>
  </si>
  <si>
    <t>KNM-NA 43</t>
  </si>
  <si>
    <t>Bovidae</t>
  </si>
  <si>
    <t>Age (Ma)</t>
    <phoneticPr fontId="4" type="noConversion"/>
  </si>
  <si>
    <t>Sample</t>
  </si>
  <si>
    <t>Fm./Mbr.</t>
  </si>
  <si>
    <t>Kenyapotamus coryndoni</t>
    <phoneticPr fontId="4"/>
  </si>
  <si>
    <t>KNM-NA 45754</t>
  </si>
  <si>
    <t>KNM-NA 246</t>
  </si>
  <si>
    <t>KNM-NA 45735</t>
  </si>
  <si>
    <t>KNM-NA 250 (A)</t>
  </si>
  <si>
    <t>tusk frag</t>
  </si>
  <si>
    <t>KNM-NA 47292</t>
  </si>
  <si>
    <t>Mx</t>
  </si>
  <si>
    <t>KNM-NA 250 (C)</t>
  </si>
  <si>
    <t>NA3-11953</t>
  </si>
  <si>
    <t>KNM-NA 45756</t>
  </si>
  <si>
    <t>KNM-NA 146</t>
  </si>
  <si>
    <t>KNM-NA 47283</t>
  </si>
  <si>
    <t>Hippopotamidae</t>
    <phoneticPr fontId="4"/>
  </si>
  <si>
    <t>KNM-SH 12307</t>
  </si>
  <si>
    <t>KNM-SH 12310</t>
  </si>
  <si>
    <t>KNM-SH 12379</t>
  </si>
  <si>
    <t>Tetralophodon sp.</t>
    <phoneticPr fontId="4" type="noConversion"/>
  </si>
  <si>
    <t>KNM-NA 255(C)</t>
  </si>
  <si>
    <t>KNM-NA 89_a</t>
  </si>
  <si>
    <t>KNM-NA 47424</t>
  </si>
  <si>
    <t>Rhinocerotidae</t>
  </si>
  <si>
    <t>KNM-NA 47284</t>
  </si>
  <si>
    <t>LOTH-109</t>
  </si>
  <si>
    <t>LOTH-63</t>
  </si>
  <si>
    <t>LOTH-102</t>
  </si>
  <si>
    <t>LOTH-62</t>
  </si>
  <si>
    <t>LOTH-104</t>
  </si>
  <si>
    <t>LOTH-99</t>
  </si>
  <si>
    <t>Gomphotheriidae</t>
    <phoneticPr fontId="20"/>
  </si>
  <si>
    <t>WT 17472</t>
  </si>
  <si>
    <t>Kaiyumung</t>
    <phoneticPr fontId="4" type="noConversion"/>
  </si>
  <si>
    <t>Sivatherium maurusium</t>
  </si>
  <si>
    <t>Palaeotragus sp.</t>
    <phoneticPr fontId="4" type="noConversion"/>
  </si>
  <si>
    <t>Palaeotragus germaini</t>
    <phoneticPr fontId="4" type="noConversion"/>
  </si>
  <si>
    <t>KNM-SH 12233</t>
  </si>
  <si>
    <t>KNM-SH 12229_A</t>
  </si>
  <si>
    <t>Choerolophodon sp.</t>
    <phoneticPr fontId="4" type="noConversion"/>
  </si>
  <si>
    <t>KNM-NA 260</t>
  </si>
  <si>
    <t>Anancus sp.</t>
    <phoneticPr fontId="4" type="noConversion"/>
  </si>
  <si>
    <t>KNM-NA 4</t>
  </si>
  <si>
    <t>KNM-SH 12378</t>
  </si>
  <si>
    <t>KNM-SH 12145</t>
  </si>
  <si>
    <t>Brachypotherium sp.</t>
    <phoneticPr fontId="4" type="noConversion"/>
  </si>
  <si>
    <t>KNM-SH 15832</t>
  </si>
  <si>
    <t>Equidae (cont.)</t>
  </si>
  <si>
    <t>Equidae (cont.)</t>
    <phoneticPr fontId="4" type="noConversion"/>
  </si>
  <si>
    <t>Giraffidae (cont.)</t>
    <phoneticPr fontId="4" type="noConversion"/>
  </si>
  <si>
    <t>Hippopotamidae (cont.)</t>
  </si>
  <si>
    <t>Hippopotamidae (cont.)</t>
    <phoneticPr fontId="4" type="noConversion"/>
  </si>
  <si>
    <t>Rhinocerotidae (cont.)</t>
    <phoneticPr fontId="4" type="noConversion"/>
  </si>
  <si>
    <t>Suidae (cont.)</t>
    <phoneticPr fontId="4" type="noConversion"/>
  </si>
  <si>
    <t>WT 2632</t>
    <phoneticPr fontId="4" type="noConversion"/>
  </si>
  <si>
    <t>Stegotetrabelodon sp.</t>
  </si>
  <si>
    <t>LOTH-66</t>
  </si>
  <si>
    <t>LOTH-154</t>
  </si>
  <si>
    <t>LOTH-171</t>
  </si>
  <si>
    <t>LOTH-162</t>
  </si>
  <si>
    <t>LOTH-176</t>
  </si>
  <si>
    <t>LOTH-64</t>
  </si>
  <si>
    <t>S.t.belodon or Primelephas</t>
  </si>
  <si>
    <t>LOTH-64.a</t>
  </si>
  <si>
    <t>LOTH-158</t>
  </si>
  <si>
    <t>LOTH-64.b</t>
  </si>
  <si>
    <t>LOTH-159</t>
  </si>
  <si>
    <t>LOTH-137</t>
  </si>
  <si>
    <t>Stegotetrabelodon or Primelephas</t>
  </si>
  <si>
    <t>Elephantidae</t>
    <phoneticPr fontId="4" type="noConversion"/>
  </si>
  <si>
    <t>dp4</t>
  </si>
  <si>
    <t>Deinotherium bozasi</t>
    <phoneticPr fontId="4" type="noConversion"/>
  </si>
  <si>
    <t>KNM-SH 38331</t>
  </si>
  <si>
    <t>KNM-SH 12305</t>
  </si>
  <si>
    <t>KNM-SH 12306</t>
  </si>
  <si>
    <t>KNM-SH 12304</t>
  </si>
  <si>
    <t xml:space="preserve">Nakali </t>
    <phoneticPr fontId="37" type="noConversion"/>
  </si>
  <si>
    <t>(9.9 Ma)</t>
  </si>
  <si>
    <t>---</t>
    <phoneticPr fontId="37" type="noConversion"/>
  </si>
  <si>
    <t>-6.6 to +0.7</t>
    <phoneticPr fontId="37" type="noConversion"/>
  </si>
  <si>
    <t>-9.6 to -1.0</t>
    <phoneticPr fontId="37" type="noConversion"/>
  </si>
  <si>
    <t>-10.3 to -3.7</t>
    <phoneticPr fontId="37" type="noConversion"/>
  </si>
  <si>
    <t>-8.5 to -5.2</t>
    <phoneticPr fontId="37" type="noConversion"/>
  </si>
  <si>
    <t>-7.4 to -3.5</t>
    <phoneticPr fontId="37" type="noConversion"/>
  </si>
  <si>
    <t>-9.8 to -8.9</t>
    <phoneticPr fontId="37" type="noConversion"/>
  </si>
  <si>
    <t>-10.5 to -0.9</t>
    <phoneticPr fontId="37" type="noConversion"/>
  </si>
  <si>
    <t>KNM-NA 47142</t>
  </si>
  <si>
    <t>KNM-NA 2</t>
  </si>
  <si>
    <t>KNM-NA 3</t>
  </si>
  <si>
    <t>KNM-NA 1</t>
  </si>
  <si>
    <t>m2</t>
  </si>
  <si>
    <t>Deinotheriidae</t>
    <phoneticPr fontId="20"/>
  </si>
  <si>
    <t>Bovini or Reduncini</t>
    <phoneticPr fontId="4" type="noConversion"/>
  </si>
  <si>
    <t>LOTH-100</t>
  </si>
  <si>
    <t>LOTH-119</t>
  </si>
  <si>
    <t>LOTH-106</t>
  </si>
  <si>
    <t>Eurygnathohippus sp.</t>
    <phoneticPr fontId="4" type="noConversion"/>
  </si>
  <si>
    <t>LOTH-50</t>
  </si>
  <si>
    <t>LOTH-48</t>
  </si>
  <si>
    <t>LOTH-47</t>
  </si>
  <si>
    <t>KNM-SH 15783</t>
  </si>
  <si>
    <t>KNM-NA 47136</t>
  </si>
  <si>
    <t>KNM-NA 259(B)</t>
  </si>
  <si>
    <t>Deinotherium bozasi</t>
    <phoneticPr fontId="4" type="noConversion"/>
  </si>
  <si>
    <t>LOTH-94</t>
  </si>
  <si>
    <t>LOTH-40</t>
  </si>
  <si>
    <t>LOTH-77</t>
  </si>
  <si>
    <t>LOTH-128</t>
  </si>
  <si>
    <t>LOTH-138</t>
  </si>
  <si>
    <t>LOTH-122</t>
  </si>
  <si>
    <t>LOTH-95</t>
  </si>
  <si>
    <t>LOTH-93</t>
  </si>
  <si>
    <t>PM3, M1, dP3, C</t>
  </si>
  <si>
    <t>LOTH-126</t>
  </si>
  <si>
    <t>LOTH-74</t>
  </si>
  <si>
    <t>LOTH-78</t>
  </si>
  <si>
    <t>LOTH-135</t>
  </si>
  <si>
    <t>LOTH-92</t>
  </si>
  <si>
    <t>SHS-189</t>
  </si>
  <si>
    <t>LOTH-133</t>
  </si>
  <si>
    <t>KNM-SH 12244</t>
  </si>
  <si>
    <t>Mx or Px</t>
  </si>
  <si>
    <t>"Cormohipparion" aff. africanum</t>
  </si>
  <si>
    <t>KNM-SH 12239</t>
  </si>
  <si>
    <t>KNM-SH 12205</t>
  </si>
  <si>
    <t>KNM-SH 12247</t>
  </si>
  <si>
    <t>KNM-SH 12249</t>
  </si>
  <si>
    <t>KNM-SH 12261</t>
  </si>
  <si>
    <t>KNM-SH 12260</t>
  </si>
  <si>
    <t>KNM-SH 15649</t>
  </si>
  <si>
    <t>KNM-SH 12252</t>
  </si>
  <si>
    <t>KNM-SH 12243</t>
  </si>
  <si>
    <t>KNM-SH 12241</t>
  </si>
  <si>
    <t>KNM-SH 15650</t>
  </si>
  <si>
    <t>KNM-SH 12202</t>
  </si>
  <si>
    <t>KNM-SH 15658</t>
  </si>
  <si>
    <t>KNM-SH 15652</t>
  </si>
  <si>
    <t>KNM-SH 12242</t>
  </si>
  <si>
    <t>LOTH-87</t>
  </si>
  <si>
    <t>LOTH-69</t>
  </si>
  <si>
    <t>LOTH-71</t>
  </si>
  <si>
    <t>LOTH-86</t>
  </si>
  <si>
    <t>LOTH-89</t>
  </si>
  <si>
    <t>LOTH-85</t>
  </si>
  <si>
    <t>LOTH-81</t>
  </si>
  <si>
    <t>KNM-SH 14760</t>
  </si>
  <si>
    <t>L. Namarungule</t>
  </si>
  <si>
    <t>SH 6218 99</t>
  </si>
  <si>
    <t>Mx frag</t>
  </si>
  <si>
    <t>KNM-SH 40152</t>
  </si>
  <si>
    <t>KNM-SH 15706</t>
  </si>
  <si>
    <t xml:space="preserve">dP2 </t>
  </si>
  <si>
    <t>KNM-SH 15662</t>
  </si>
  <si>
    <t>KNM-SH 12287</t>
  </si>
  <si>
    <t>KNM-SH 18007</t>
  </si>
  <si>
    <t>KNM-SH 12248</t>
  </si>
  <si>
    <t>Equidae</t>
    <phoneticPr fontId="37" type="noConversion"/>
  </si>
  <si>
    <t>Bovidae</t>
    <phoneticPr fontId="37" type="noConversion"/>
  </si>
  <si>
    <t>Hippopotamidae</t>
    <phoneticPr fontId="37" type="noConversion"/>
  </si>
  <si>
    <t>Suidae</t>
    <phoneticPr fontId="37" type="noConversion"/>
  </si>
  <si>
    <t>Giraffidae</t>
    <phoneticPr fontId="37" type="noConversion"/>
  </si>
  <si>
    <t>Elephantidae</t>
    <phoneticPr fontId="37" type="noConversion"/>
  </si>
  <si>
    <t>-3.9 to +0.7</t>
    <phoneticPr fontId="37" type="noConversion"/>
  </si>
  <si>
    <t>-9.2 to -0.7</t>
    <phoneticPr fontId="37" type="noConversion"/>
  </si>
  <si>
    <t>-11.0 to -4.0</t>
    <phoneticPr fontId="37" type="noConversion"/>
  </si>
  <si>
    <t>-6.2 to -1.0</t>
    <phoneticPr fontId="37" type="noConversion"/>
  </si>
  <si>
    <t>-9.6 to -5.6</t>
    <phoneticPr fontId="37" type="noConversion"/>
  </si>
  <si>
    <t>-9.0 to +0.2</t>
    <phoneticPr fontId="37" type="noConversion"/>
  </si>
  <si>
    <t>-2.1 to +0.3</t>
    <phoneticPr fontId="37" type="noConversion"/>
  </si>
  <si>
    <t>-0.5 to +0.5</t>
    <phoneticPr fontId="37" type="noConversion"/>
  </si>
  <si>
    <t>-7.6 to +0.9</t>
    <phoneticPr fontId="37" type="noConversion"/>
  </si>
  <si>
    <t>-10.9 to -1.3</t>
    <phoneticPr fontId="37" type="noConversion"/>
  </si>
  <si>
    <t>-9.1 to -2.0</t>
    <phoneticPr fontId="37" type="noConversion"/>
  </si>
  <si>
    <t>-5.8 to -0.4</t>
    <phoneticPr fontId="37" type="noConversion"/>
  </si>
  <si>
    <t>NA52-12224</t>
    <phoneticPr fontId="4"/>
  </si>
  <si>
    <t>KNM-NA 165</t>
  </si>
  <si>
    <t>KNM-NA 181</t>
  </si>
  <si>
    <t>KNM-NA 156</t>
  </si>
  <si>
    <t>KNM-NA 171</t>
  </si>
  <si>
    <t>KNM-NA 240</t>
  </si>
  <si>
    <t>All taxa</t>
    <phoneticPr fontId="37" type="noConversion"/>
  </si>
  <si>
    <t>-1.1 to -0.2</t>
    <phoneticPr fontId="37" type="noConversion"/>
  </si>
  <si>
    <t>-1.8 to -0.2</t>
    <phoneticPr fontId="37" type="noConversion"/>
  </si>
  <si>
    <t>-2.2 to -0.7</t>
    <phoneticPr fontId="37" type="noConversion"/>
  </si>
  <si>
    <t>-8.2 to -0.9</t>
    <phoneticPr fontId="37" type="noConversion"/>
  </si>
  <si>
    <t>-11.2 to -2.0</t>
    <phoneticPr fontId="37" type="noConversion"/>
  </si>
  <si>
    <t>-5.9 to -1.5</t>
    <phoneticPr fontId="37" type="noConversion"/>
  </si>
  <si>
    <t>-0.6 to +0.8</t>
    <phoneticPr fontId="37" type="noConversion"/>
  </si>
  <si>
    <t>+2.2</t>
    <phoneticPr fontId="37" type="noConversion"/>
  </si>
  <si>
    <t>+0.5</t>
    <phoneticPr fontId="37" type="noConversion"/>
  </si>
  <si>
    <t>-2.9 to -0.2</t>
    <phoneticPr fontId="37" type="noConversion"/>
  </si>
  <si>
    <t>-12.5 &amp; -12.0</t>
  </si>
  <si>
    <t>-6.6 &amp; -2.0</t>
  </si>
  <si>
    <t>-10.3 &amp; -6.3</t>
  </si>
  <si>
    <t>-9.7 &amp; -4.9</t>
  </si>
  <si>
    <t>-7.6 &amp; -2.1</t>
  </si>
  <si>
    <t xml:space="preserve">Upper Nawata </t>
    <phoneticPr fontId="37" type="noConversion"/>
  </si>
  <si>
    <t>(6.5 Ma)</t>
  </si>
  <si>
    <t>KNM-SH 15828</t>
  </si>
  <si>
    <t>Elasmotherinae</t>
  </si>
  <si>
    <t>KNM-SH 15757</t>
  </si>
  <si>
    <t>KNM-SH 12143</t>
  </si>
  <si>
    <t>KNM-SH 15751</t>
  </si>
  <si>
    <t>KNM-SH 15769</t>
  </si>
  <si>
    <t>KNM-SH 15824</t>
  </si>
  <si>
    <t>KNM-SH 15833</t>
  </si>
  <si>
    <t>KNM-SH 15749</t>
  </si>
  <si>
    <t>KNM-SH 15767</t>
  </si>
  <si>
    <t>unkn</t>
  </si>
  <si>
    <t>KNM-SH 15768</t>
  </si>
  <si>
    <t>KNM-NA 47409</t>
  </si>
  <si>
    <t>KNM-NA 47419</t>
  </si>
  <si>
    <t>KNM-NA 47534</t>
  </si>
  <si>
    <t>KNM-NA 92</t>
  </si>
  <si>
    <t>KNM-NA 47406</t>
  </si>
  <si>
    <t>KNM-NA 93</t>
  </si>
  <si>
    <t>KNM-NA 104</t>
  </si>
  <si>
    <t>KNM-NA 106</t>
  </si>
  <si>
    <t>Nakali</t>
    <phoneticPr fontId="4" type="noConversion"/>
  </si>
  <si>
    <t xml:space="preserve">Lower Nawata </t>
    <phoneticPr fontId="37" type="noConversion"/>
  </si>
  <si>
    <t>(7.4 Ma)</t>
  </si>
  <si>
    <t xml:space="preserve">Apak </t>
    <phoneticPr fontId="37" type="noConversion"/>
  </si>
  <si>
    <t>(4.2 Ma)</t>
  </si>
  <si>
    <t>Kaiyumung</t>
    <phoneticPr fontId="37" type="noConversion"/>
  </si>
  <si>
    <t xml:space="preserve"> (3.2 Ma)</t>
  </si>
  <si>
    <t xml:space="preserve">     Family</t>
    <phoneticPr fontId="37" type="noConversion"/>
  </si>
  <si>
    <t>-12.3 to -0.9</t>
    <phoneticPr fontId="37" type="noConversion"/>
  </si>
  <si>
    <t>-10.7 to +0.2</t>
    <phoneticPr fontId="37" type="noConversion"/>
  </si>
  <si>
    <t>-11.4 to +2.2</t>
    <phoneticPr fontId="37" type="noConversion"/>
  </si>
  <si>
    <t>-12.2 to +0.9</t>
    <phoneticPr fontId="37" type="noConversion"/>
  </si>
  <si>
    <t>-12.5 to -0.2</t>
    <phoneticPr fontId="37" type="noConversion"/>
  </si>
  <si>
    <t>-11.1 to +0.8</t>
    <phoneticPr fontId="37" type="noConversion"/>
  </si>
  <si>
    <t>-4.8 to +0.2</t>
    <phoneticPr fontId="37" type="noConversion"/>
  </si>
  <si>
    <t>-10.7 to -7.3</t>
    <phoneticPr fontId="37" type="noConversion"/>
  </si>
  <si>
    <t>KNM-SH 12238</t>
  </si>
  <si>
    <t>KNM-SH-37897</t>
  </si>
  <si>
    <t>KNM-SH 12232</t>
  </si>
  <si>
    <t>Palaeotragus cf. germaini</t>
    <phoneticPr fontId="4" type="noConversion"/>
  </si>
  <si>
    <t>Part</t>
  </si>
  <si>
    <t>Taxon</t>
  </si>
  <si>
    <r>
      <t>d</t>
    </r>
    <r>
      <rPr>
        <b/>
        <vertAlign val="superscript"/>
        <sz val="11"/>
        <rFont val="Times New Roman"/>
        <family val="1"/>
      </rPr>
      <t>13</t>
    </r>
    <r>
      <rPr>
        <b/>
        <sz val="11"/>
        <rFont val="Times New Roman"/>
        <family val="1"/>
      </rPr>
      <t>C</t>
    </r>
    <phoneticPr fontId="4" type="noConversion"/>
  </si>
  <si>
    <t>Deinotheriidae (cont.)</t>
    <phoneticPr fontId="4" type="noConversion"/>
  </si>
  <si>
    <r>
      <t xml:space="preserve">Table S1.  Calculated </t>
    </r>
    <r>
      <rPr>
        <sz val="10"/>
        <rFont val="Symbol"/>
        <charset val="2"/>
      </rPr>
      <t>d</t>
    </r>
    <r>
      <rPr>
        <vertAlign val="superscript"/>
        <sz val="10"/>
        <rFont val="Times"/>
        <family val="1"/>
      </rPr>
      <t>13</t>
    </r>
    <r>
      <rPr>
        <sz val="10"/>
        <rFont val="Times"/>
        <family val="1"/>
      </rPr>
      <t xml:space="preserve">C values (‰) for enamel based on C3 and C4 diets using an enrichment factor of 14.1‰ from Cerling and Harris (1999). The </t>
    </r>
    <r>
      <rPr>
        <sz val="10"/>
        <rFont val="Symbol"/>
        <charset val="2"/>
      </rPr>
      <t>d</t>
    </r>
    <r>
      <rPr>
        <vertAlign val="superscript"/>
        <sz val="10"/>
        <rFont val="Times"/>
        <family val="1"/>
      </rPr>
      <t>13</t>
    </r>
    <r>
      <rPr>
        <sz val="10"/>
        <rFont val="Times"/>
        <family val="1"/>
      </rPr>
      <t>C values for paleoatmospheric CO2 are the maximum and minimum (90% confidence interval) values determined by Tipple et al, 2010 using the high resolution and 3 Ma benthic foraminifera records.</t>
    </r>
    <phoneticPr fontId="4" type="noConversion"/>
  </si>
  <si>
    <t>-9.1 to -4.6</t>
    <phoneticPr fontId="37" type="noConversion"/>
  </si>
  <si>
    <t>Formation or Member (Age)</t>
    <phoneticPr fontId="37" type="noConversion"/>
  </si>
  <si>
    <t>-6.5 to -3.8</t>
    <phoneticPr fontId="37" type="noConversion"/>
  </si>
  <si>
    <t>Median (‰)</t>
    <phoneticPr fontId="37" type="noConversion"/>
  </si>
  <si>
    <t>-8.4 to -5.1</t>
    <phoneticPr fontId="37" type="noConversion"/>
  </si>
  <si>
    <t>-7.3 to +2.2</t>
    <phoneticPr fontId="37" type="noConversion"/>
  </si>
  <si>
    <t>-3.8 to +0.4</t>
    <phoneticPr fontId="37" type="noConversion"/>
  </si>
  <si>
    <t>-11.4 to -8.1</t>
    <phoneticPr fontId="37" type="noConversion"/>
  </si>
  <si>
    <t>N</t>
    <phoneticPr fontId="4" type="noConversion"/>
  </si>
  <si>
    <t>H</t>
    <phoneticPr fontId="4" type="noConversion"/>
  </si>
  <si>
    <t>DF</t>
    <phoneticPr fontId="4" type="noConversion"/>
  </si>
  <si>
    <t>chi^2</t>
    <phoneticPr fontId="4" type="noConversion"/>
  </si>
  <si>
    <t>Equidae</t>
    <phoneticPr fontId="37" type="noConversion"/>
  </si>
  <si>
    <t>&lt;0.0001</t>
    <phoneticPr fontId="4" type="noConversion"/>
  </si>
  <si>
    <t>Gomph.+Eleph</t>
    <phoneticPr fontId="4" type="noConversion"/>
  </si>
  <si>
    <t>Hippopotamidae</t>
    <phoneticPr fontId="37" type="noConversion"/>
  </si>
  <si>
    <t>Suidae</t>
    <phoneticPr fontId="37" type="noConversion"/>
  </si>
  <si>
    <t>Rhinocerotidae</t>
    <phoneticPr fontId="37" type="noConversion"/>
  </si>
  <si>
    <t>Bovidae</t>
    <phoneticPr fontId="37" type="noConversion"/>
  </si>
  <si>
    <t>Gomphotheriidae</t>
    <phoneticPr fontId="37" type="noConversion"/>
  </si>
  <si>
    <t>Giraffidae</t>
    <phoneticPr fontId="37" type="noConversion"/>
  </si>
  <si>
    <t>Deinotheridae</t>
    <phoneticPr fontId="37" type="noConversion"/>
  </si>
  <si>
    <t>Elephantidae</t>
    <phoneticPr fontId="37" type="noConversion"/>
  </si>
  <si>
    <t>Kruskal-Wallace</t>
    <phoneticPr fontId="4" type="noConversion"/>
  </si>
  <si>
    <t>p-value 0.05</t>
    <phoneticPr fontId="4" type="noConversion"/>
  </si>
  <si>
    <t>p-value 0.01</t>
    <phoneticPr fontId="4" type="noConversion"/>
  </si>
  <si>
    <t>Range (‰)</t>
    <phoneticPr fontId="37" type="noConversion"/>
  </si>
  <si>
    <t>(9.6 Ma)</t>
  </si>
  <si>
    <t>---</t>
  </si>
  <si>
    <t>Deinotheriidae</t>
  </si>
  <si>
    <t>-11.6 to -6.5</t>
    <phoneticPr fontId="37" type="noConversion"/>
  </si>
  <si>
    <t>-11.2 to -8.0</t>
    <phoneticPr fontId="37" type="noConversion"/>
  </si>
  <si>
    <t>-10.8 to -6.3</t>
    <phoneticPr fontId="37" type="noConversion"/>
  </si>
  <si>
    <t>-12.3 to -8.0</t>
    <phoneticPr fontId="37" type="noConversion"/>
  </si>
  <si>
    <t>-9.6 to -6.9</t>
    <phoneticPr fontId="37" type="noConversion"/>
  </si>
  <si>
    <t>-11.7 to -9.5</t>
    <phoneticPr fontId="37" type="noConversion"/>
  </si>
  <si>
    <t>---</t>
    <phoneticPr fontId="37" type="noConversion"/>
  </si>
  <si>
    <t>-10.4 to +0.7</t>
    <phoneticPr fontId="37" type="noConversion"/>
  </si>
  <si>
    <t>-8.7 to -6.3</t>
    <phoneticPr fontId="37" type="noConversion"/>
  </si>
  <si>
    <t>2 column width</t>
  </si>
  <si>
    <t>N</t>
    <phoneticPr fontId="37" type="noConversion"/>
  </si>
  <si>
    <t>-11.8 to -8.1</t>
    <phoneticPr fontId="37" type="noConversion"/>
  </si>
  <si>
    <t>LOTH-103</t>
  </si>
  <si>
    <t>LOTH-111</t>
  </si>
  <si>
    <t>LOTH-59</t>
  </si>
  <si>
    <t>M frag</t>
  </si>
  <si>
    <t>LOTH-41</t>
  </si>
  <si>
    <t>LOTH-45</t>
  </si>
  <si>
    <t>LOTH-152</t>
  </si>
  <si>
    <t>Aepyceros</t>
    <phoneticPr fontId="4" type="noConversion"/>
  </si>
  <si>
    <t>LOTH-125</t>
  </si>
  <si>
    <t>KNM-SH 12334</t>
  </si>
  <si>
    <t>KNM-SH-40142</t>
  </si>
  <si>
    <t>p3</t>
  </si>
  <si>
    <t>KNM-SH 18001</t>
  </si>
  <si>
    <t>KNM-SH 14789</t>
  </si>
  <si>
    <t>KNM-NA 143</t>
  </si>
  <si>
    <t>KNM-SH-38324</t>
  </si>
  <si>
    <t>KNM-SH 15726</t>
  </si>
  <si>
    <t>KNM-SH 15735</t>
  </si>
  <si>
    <t>p3 &amp; p4</t>
  </si>
  <si>
    <t>KNM-SH-15736</t>
  </si>
  <si>
    <t>Gazella sp.</t>
    <phoneticPr fontId="4" type="noConversion"/>
  </si>
  <si>
    <t>KNM-SH 40125</t>
  </si>
  <si>
    <t>LOTH-83</t>
  </si>
  <si>
    <t>KNM-SH 12283</t>
  </si>
  <si>
    <t>KNM-SH 38436</t>
  </si>
  <si>
    <t xml:space="preserve">m2 </t>
  </si>
  <si>
    <t>KNM-SH 15664</t>
  </si>
  <si>
    <t>KNM-SH 14763</t>
  </si>
  <si>
    <t>KNM-SH 15818</t>
  </si>
  <si>
    <t>KNM-SH 12245</t>
  </si>
  <si>
    <t>KNM-SH 12266</t>
  </si>
  <si>
    <t>KNM-SH 12203</t>
  </si>
  <si>
    <r>
      <t xml:space="preserve">Table S6. Large herbivore fauna analyzed for </t>
    </r>
    <r>
      <rPr>
        <sz val="10"/>
        <rFont val="Symbol"/>
        <charset val="2"/>
      </rPr>
      <t>d</t>
    </r>
    <r>
      <rPr>
        <vertAlign val="superscript"/>
        <sz val="10"/>
        <rFont val="Times New Roman"/>
        <family val="1"/>
      </rPr>
      <t>13</t>
    </r>
    <r>
      <rPr>
        <sz val="10"/>
        <rFont val="Times New Roman"/>
        <family val="1"/>
      </rPr>
      <t xml:space="preserve">C values from the Nakali, Namurungule, Nawata, and Nachukui Formations.  </t>
    </r>
    <phoneticPr fontId="4" type="noConversion"/>
  </si>
  <si>
    <t>Table S4.  Carbon isotope data of fossil enamel from the Nakali, Namurungule, Nawata, and Nachukui Formations.  Capital and lower case letters indicate upper and lower teeth, respectively; c= canine, d = decidous, i= incisor, p= premolar, m=molar, molar frag= premolar or molar fragment, and x= tooth position unknown.</t>
    <phoneticPr fontId="4" type="noConversion"/>
  </si>
  <si>
    <t xml:space="preserve">Table S5. Mammalian Fauna from the Nakali, Namurungule, Nawata, and Nachukui Formations by Member.  Nakali Formation taxa are compiled from Aguirre &amp; Alberdi, 1974; Aguirre &amp; Leakey, P., 1974; Aguirre &amp; Guerin, 1974; Flynn, 1984; Benefit and Pickford, 1986; Morales and Pickford, 2006; and Kunimatsu et al, 2007. Namurungule Formation taxa are compiled from Nakaya et al, 1984; Nakaya et al, 1987; Nakaya &amp; Watabe, 1990 Nakaya, 1994; and Tsujikawa 2005a.  Nawata and Nachukui fauna are from Leakey and Harris, 2003.  An X indicates presence of a taxon, X? indicates presence of taxon but formation member is unknown, and a number represents the number of accessioned specimens by taxon in the National Museum of Kenya's Paleontology Collection.            </t>
    <phoneticPr fontId="4" type="noConversion"/>
  </si>
  <si>
    <r>
      <t xml:space="preserve">Table S2.  Shapiro-Wilk test for normality of </t>
    </r>
    <r>
      <rPr>
        <sz val="10"/>
        <rFont val="Symbol"/>
        <charset val="2"/>
      </rPr>
      <t>d</t>
    </r>
    <r>
      <rPr>
        <vertAlign val="superscript"/>
        <sz val="10"/>
        <rFont val="Times New Roman"/>
        <family val="1"/>
      </rPr>
      <t>13</t>
    </r>
    <r>
      <rPr>
        <sz val="10"/>
        <rFont val="Times New Roman"/>
        <family val="1"/>
      </rPr>
      <t>C data by age.   H</t>
    </r>
    <r>
      <rPr>
        <vertAlign val="subscript"/>
        <sz val="10"/>
        <rFont val="Times New Roman"/>
        <family val="1"/>
      </rPr>
      <t>0</t>
    </r>
    <r>
      <rPr>
        <sz val="10"/>
        <rFont val="Times New Roman"/>
        <family val="1"/>
      </rPr>
      <t xml:space="preserve"> = The data is from the Normal distribution;  Small p-values reject H</t>
    </r>
    <r>
      <rPr>
        <vertAlign val="subscript"/>
        <sz val="10"/>
        <rFont val="Times New Roman"/>
        <family val="1"/>
      </rPr>
      <t>0</t>
    </r>
    <r>
      <rPr>
        <sz val="10"/>
        <rFont val="Times New Roman"/>
        <family val="1"/>
      </rPr>
      <t>.</t>
    </r>
    <phoneticPr fontId="4" type="noConversion"/>
  </si>
  <si>
    <r>
      <t xml:space="preserve">Table S3.  Mann-Whitney test results comparing medians for each family by between time periods.  Time periods are listed at the top of each column in Ma.  Values in </t>
    </r>
    <r>
      <rPr>
        <b/>
        <sz val="10"/>
        <rFont val="Times New Roman"/>
        <family val="1"/>
      </rPr>
      <t>bold</t>
    </r>
    <r>
      <rPr>
        <sz val="10"/>
        <rFont val="Times New Roman"/>
        <family val="1"/>
      </rPr>
      <t xml:space="preserve"> are significanty different at the 95% level (p &lt; 0.05).  To perform the test, a minimum of 5 individuals was required for each population. </t>
    </r>
    <phoneticPr fontId="4" type="noConversion"/>
  </si>
  <si>
    <t>KNM-SH 12308</t>
  </si>
  <si>
    <t>The following tables are selections for Uno et al, 2011</t>
  </si>
  <si>
    <t>Updated bovid taxa by Hiroshi Tsujikawa (November 2019)</t>
  </si>
  <si>
    <t>?Tragelaphini or Boselaphini, M3 frag</t>
    <phoneticPr fontId="4" type="noConversion"/>
  </si>
  <si>
    <t>Tragelaphini or Boselaphini</t>
    <phoneticPr fontId="4" type="noConversion"/>
  </si>
  <si>
    <t>cf. Tragelaphini or Boselaphini</t>
    <phoneticPr fontId="4" type="noConversion"/>
  </si>
  <si>
    <t>?Bovidae, tooth frags</t>
    <phoneticPr fontId="4" type="noConversion"/>
  </si>
  <si>
    <t>KNM-NA 51873, Tragelaphini or Boselaphini, left m</t>
    <phoneticPr fontId="4" type="noConversion"/>
  </si>
  <si>
    <t>?Tragelaphini or Boselaphini, molar frags.</t>
    <phoneticPr fontId="4" type="noConversion"/>
  </si>
  <si>
    <t>Boselaphini or Tragelaphini</t>
    <phoneticPr fontId="4" type="noConversion"/>
  </si>
  <si>
    <t>Boselaphini or Tragelaphini, lt mandible</t>
    <phoneticPr fontId="4" type="noConversion"/>
  </si>
  <si>
    <t>Boselaphini or Tragelaphini, rt M1?</t>
    <phoneticPr fontId="4" type="noConversion"/>
  </si>
  <si>
    <t>Boselaphini or Tragelaphini, lt m3</t>
    <phoneticPr fontId="4" type="noConversion"/>
  </si>
  <si>
    <t>juvenile mandible with dp4-m1 of Boselaphini</t>
    <phoneticPr fontId="4" type="noConversion"/>
  </si>
  <si>
    <r>
      <rPr>
        <i/>
        <sz val="10"/>
        <color indexed="10"/>
        <rFont val="Times New Roman"/>
        <family val="1"/>
      </rPr>
      <t>Gazella</t>
    </r>
    <r>
      <rPr>
        <sz val="10"/>
        <color indexed="10"/>
        <rFont val="Times New Roman"/>
        <family val="1"/>
      </rPr>
      <t xml:space="preserve"> sp. left P4-M3</t>
    </r>
  </si>
  <si>
    <r>
      <rPr>
        <i/>
        <sz val="10"/>
        <color indexed="10"/>
        <rFont val="Times New Roman"/>
        <family val="1"/>
      </rPr>
      <t>Gazella</t>
    </r>
    <r>
      <rPr>
        <sz val="10"/>
        <color indexed="10"/>
        <rFont val="Times New Roman"/>
        <family val="1"/>
      </rPr>
      <t xml:space="preserve"> sp. left m2-3</t>
    </r>
  </si>
  <si>
    <t>Revised Taxon (Tsujikawa)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</si>
</sst>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00"/>
  </numFmts>
  <fonts count="46" x14ac:knownFonts="1">
    <font>
      <sz val="10"/>
      <name val="Verdana"/>
    </font>
    <font>
      <b/>
      <sz val="10"/>
      <name val="Verdana"/>
      <family val="2"/>
    </font>
    <font>
      <sz val="10"/>
      <name val="Verdana"/>
      <family val="2"/>
    </font>
    <font>
      <b/>
      <sz val="10"/>
      <name val="Symbol"/>
      <family val="1"/>
    </font>
    <font>
      <sz val="8"/>
      <name val="Verdana"/>
      <family val="2"/>
    </font>
    <font>
      <sz val="10"/>
      <name val="Geneva"/>
      <family val="2"/>
    </font>
    <font>
      <b/>
      <sz val="12"/>
      <name val="Times"/>
      <family val="1"/>
    </font>
    <font>
      <sz val="12"/>
      <name val="Times"/>
      <family val="1"/>
    </font>
    <font>
      <b/>
      <sz val="12"/>
      <name val="Symbol"/>
      <family val="1"/>
    </font>
    <font>
      <sz val="9"/>
      <name val="Verdana"/>
      <family val="2"/>
    </font>
    <font>
      <b/>
      <sz val="12"/>
      <name val="Verdana"/>
      <family val="2"/>
    </font>
    <font>
      <sz val="12"/>
      <name val="Symbol"/>
      <family val="1"/>
    </font>
    <font>
      <vertAlign val="superscript"/>
      <sz val="12"/>
      <name val="Symbol"/>
      <charset val="2"/>
    </font>
    <font>
      <sz val="10"/>
      <name val="Symbol"/>
      <charset val="2"/>
    </font>
    <font>
      <vertAlign val="superscript"/>
      <sz val="10"/>
      <name val="Symbol"/>
      <charset val="2"/>
    </font>
    <font>
      <b/>
      <vertAlign val="superscript"/>
      <sz val="10"/>
      <name val="Symbol"/>
      <charset val="2"/>
    </font>
    <font>
      <b/>
      <vertAlign val="superscript"/>
      <sz val="12"/>
      <name val="Symbol"/>
      <charset val="2"/>
    </font>
    <font>
      <sz val="12"/>
      <name val="Times New Roman"/>
      <family val="1"/>
    </font>
    <font>
      <b/>
      <sz val="12"/>
      <name val="Times New Roman"/>
      <family val="1"/>
    </font>
    <font>
      <sz val="10"/>
      <name val="Verdana"/>
      <family val="2"/>
    </font>
    <font>
      <b/>
      <sz val="11"/>
      <name val="Arial"/>
      <family val="2"/>
    </font>
    <font>
      <b/>
      <sz val="9"/>
      <color indexed="81"/>
      <name val="Verdana"/>
      <family val="2"/>
    </font>
    <font>
      <sz val="9"/>
      <color indexed="81"/>
      <name val="Verdana"/>
      <family val="2"/>
    </font>
    <font>
      <sz val="10"/>
      <name val="Times New Roman"/>
      <family val="1"/>
    </font>
    <font>
      <b/>
      <sz val="10"/>
      <name val="Times New Roman"/>
      <family val="1"/>
    </font>
    <font>
      <b/>
      <sz val="9"/>
      <name val="Times New Roman"/>
      <family val="1"/>
    </font>
    <font>
      <sz val="11"/>
      <name val="Times New Roman"/>
      <family val="1"/>
    </font>
    <font>
      <b/>
      <sz val="11"/>
      <name val="Times New Roman"/>
      <family val="1"/>
    </font>
    <font>
      <sz val="10"/>
      <name val="Times"/>
      <family val="1"/>
    </font>
    <font>
      <b/>
      <sz val="10"/>
      <name val="Times"/>
      <family val="1"/>
    </font>
    <font>
      <b/>
      <vertAlign val="superscript"/>
      <sz val="10"/>
      <name val="Times"/>
      <family val="1"/>
    </font>
    <font>
      <b/>
      <vertAlign val="subscript"/>
      <sz val="10"/>
      <name val="Times"/>
      <family val="1"/>
    </font>
    <font>
      <sz val="9"/>
      <name val="Times New Roman"/>
      <family val="1"/>
    </font>
    <font>
      <vertAlign val="superscript"/>
      <sz val="10"/>
      <name val="Times New Roman"/>
      <family val="1"/>
    </font>
    <font>
      <vertAlign val="subscript"/>
      <sz val="10"/>
      <name val="Times New Roman"/>
      <family val="1"/>
    </font>
    <font>
      <b/>
      <sz val="11"/>
      <name val="Symbol"/>
      <charset val="2"/>
    </font>
    <font>
      <b/>
      <vertAlign val="superscript"/>
      <sz val="11"/>
      <name val="Times New Roman"/>
      <family val="1"/>
    </font>
    <font>
      <sz val="8"/>
      <name val="Arial"/>
      <family val="2"/>
    </font>
    <font>
      <b/>
      <sz val="8"/>
      <name val="Times New Roman"/>
      <family val="1"/>
    </font>
    <font>
      <sz val="8"/>
      <name val="Times New Roman"/>
      <family val="1"/>
    </font>
    <font>
      <vertAlign val="superscript"/>
      <sz val="10"/>
      <name val="Times"/>
      <family val="1"/>
    </font>
    <font>
      <sz val="10"/>
      <name val="Verdana"/>
      <family val="2"/>
    </font>
    <font>
      <i/>
      <sz val="10"/>
      <color indexed="10"/>
      <name val="Times New Roman"/>
      <family val="1"/>
    </font>
    <font>
      <sz val="10"/>
      <color indexed="10"/>
      <name val="Times New Roman"/>
      <family val="1"/>
    </font>
    <font>
      <sz val="10"/>
      <color rgb="FFFF0000"/>
      <name val="Verdana"/>
      <family val="2"/>
    </font>
    <font>
      <sz val="10"/>
      <color rgb="FFFF0000"/>
      <name val="Times New Roman"/>
      <family val="1"/>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9" fontId="2" fillId="0" borderId="0" applyFont="0" applyFill="0" applyBorder="0" applyAlignment="0" applyProtection="0"/>
  </cellStyleXfs>
  <cellXfs count="167">
    <xf numFmtId="0" fontId="0" fillId="0" borderId="0" xfId="0"/>
    <xf numFmtId="0" fontId="1" fillId="0" borderId="0" xfId="0" applyFont="1"/>
    <xf numFmtId="0" fontId="7" fillId="0" borderId="0" xfId="0" applyFont="1"/>
    <xf numFmtId="0" fontId="6" fillId="0" borderId="0" xfId="0" applyFont="1" applyAlignment="1">
      <alignment horizontal="center"/>
    </xf>
    <xf numFmtId="165" fontId="7" fillId="0" borderId="0" xfId="0" applyNumberFormat="1" applyFont="1" applyAlignment="1">
      <alignment horizontal="center"/>
    </xf>
    <xf numFmtId="0" fontId="7" fillId="0" borderId="1" xfId="0" applyFont="1" applyBorder="1" applyAlignment="1">
      <alignment vertical="top"/>
    </xf>
    <xf numFmtId="0" fontId="7" fillId="0" borderId="0" xfId="0" applyFont="1" applyAlignment="1">
      <alignment vertical="top"/>
    </xf>
    <xf numFmtId="0" fontId="6" fillId="0" borderId="0" xfId="0" applyFont="1" applyAlignment="1">
      <alignment horizontal="left" vertical="top"/>
    </xf>
    <xf numFmtId="0" fontId="0" fillId="0" borderId="0" xfId="0" applyAlignment="1">
      <alignment vertical="top"/>
    </xf>
    <xf numFmtId="0" fontId="7" fillId="0" borderId="0" xfId="0" applyFont="1" applyBorder="1"/>
    <xf numFmtId="0" fontId="6" fillId="0" borderId="0" xfId="0" applyFont="1" applyBorder="1" applyAlignment="1">
      <alignment horizontal="center"/>
    </xf>
    <xf numFmtId="0" fontId="0" fillId="0" borderId="0" xfId="0" applyBorder="1"/>
    <xf numFmtId="0" fontId="0" fillId="0" borderId="0" xfId="0" applyBorder="1" applyAlignment="1">
      <alignment vertical="top"/>
    </xf>
    <xf numFmtId="0" fontId="6" fillId="0" borderId="0" xfId="0" applyFont="1" applyBorder="1" applyAlignment="1"/>
    <xf numFmtId="165" fontId="7" fillId="0" borderId="0" xfId="0" applyNumberFormat="1" applyFont="1" applyAlignment="1">
      <alignment vertical="top"/>
    </xf>
    <xf numFmtId="165" fontId="7" fillId="0" borderId="0" xfId="0" applyNumberFormat="1" applyFont="1" applyAlignment="1">
      <alignment horizontal="left"/>
    </xf>
    <xf numFmtId="0" fontId="0" fillId="0" borderId="0" xfId="0" applyAlignment="1">
      <alignment horizontal="center"/>
    </xf>
    <xf numFmtId="0" fontId="1" fillId="0" borderId="2" xfId="0" applyFont="1" applyBorder="1" applyAlignment="1">
      <alignment horizontal="center"/>
    </xf>
    <xf numFmtId="0" fontId="10" fillId="0" borderId="3" xfId="0" applyFont="1" applyBorder="1" applyAlignment="1">
      <alignment horizontal="center"/>
    </xf>
    <xf numFmtId="0" fontId="9" fillId="0" borderId="4" xfId="0" applyFont="1" applyBorder="1"/>
    <xf numFmtId="0" fontId="1" fillId="0" borderId="0" xfId="0" applyFont="1" applyAlignment="1">
      <alignment horizontal="center"/>
    </xf>
    <xf numFmtId="0" fontId="18" fillId="0" borderId="0" xfId="0" applyFont="1"/>
    <xf numFmtId="0" fontId="17" fillId="0" borderId="0" xfId="0" applyFont="1"/>
    <xf numFmtId="2" fontId="0" fillId="0" borderId="0" xfId="0" applyNumberFormat="1"/>
    <xf numFmtId="165" fontId="6" fillId="0" borderId="0" xfId="0" applyNumberFormat="1" applyFont="1" applyAlignment="1">
      <alignment horizontal="center"/>
    </xf>
    <xf numFmtId="9" fontId="0" fillId="0" borderId="0" xfId="2" applyFont="1"/>
    <xf numFmtId="9" fontId="0" fillId="0" borderId="0" xfId="0" applyNumberFormat="1"/>
    <xf numFmtId="0" fontId="1" fillId="0" borderId="0" xfId="0" applyFont="1" applyAlignment="1">
      <alignment horizontal="left"/>
    </xf>
    <xf numFmtId="0" fontId="19" fillId="0" borderId="0" xfId="0" applyFont="1" applyBorder="1" applyAlignment="1">
      <alignment vertical="center" wrapText="1"/>
    </xf>
    <xf numFmtId="0" fontId="24" fillId="0" borderId="5" xfId="0" applyFont="1" applyBorder="1"/>
    <xf numFmtId="0" fontId="23" fillId="0" borderId="0" xfId="0" applyFont="1"/>
    <xf numFmtId="0" fontId="24" fillId="0" borderId="1" xfId="0" applyFont="1" applyBorder="1"/>
    <xf numFmtId="0" fontId="24" fillId="0" borderId="1" xfId="0" applyFont="1" applyBorder="1" applyAlignment="1">
      <alignment horizontal="left"/>
    </xf>
    <xf numFmtId="0" fontId="24" fillId="0" borderId="1" xfId="0" applyFont="1" applyBorder="1" applyAlignment="1">
      <alignment horizontal="right"/>
    </xf>
    <xf numFmtId="0" fontId="24" fillId="0" borderId="4" xfId="0" applyFont="1" applyBorder="1" applyAlignment="1">
      <alignment horizontal="center"/>
    </xf>
    <xf numFmtId="0" fontId="23" fillId="0" borderId="0" xfId="0" applyFont="1" applyBorder="1"/>
    <xf numFmtId="0" fontId="24" fillId="0" borderId="0" xfId="0" applyFont="1" applyBorder="1" applyAlignment="1">
      <alignment horizontal="center"/>
    </xf>
    <xf numFmtId="0" fontId="24" fillId="0" borderId="0" xfId="0" applyFont="1" applyBorder="1" applyAlignment="1">
      <alignment horizontal="right"/>
    </xf>
    <xf numFmtId="0" fontId="24" fillId="0" borderId="5" xfId="0" applyFont="1" applyBorder="1" applyAlignment="1">
      <alignment horizontal="center"/>
    </xf>
    <xf numFmtId="0" fontId="24" fillId="0" borderId="6" xfId="0" quotePrefix="1" applyFont="1" applyBorder="1" applyAlignment="1">
      <alignment horizontal="center"/>
    </xf>
    <xf numFmtId="0" fontId="24" fillId="0" borderId="6" xfId="0" applyFont="1" applyBorder="1" applyAlignment="1">
      <alignment horizontal="center"/>
    </xf>
    <xf numFmtId="0" fontId="25" fillId="0" borderId="6" xfId="0" applyFont="1" applyBorder="1" applyAlignment="1">
      <alignment horizontal="center"/>
    </xf>
    <xf numFmtId="0" fontId="24" fillId="0" borderId="0" xfId="0" applyFont="1"/>
    <xf numFmtId="0" fontId="24" fillId="0" borderId="0" xfId="0" applyFont="1" applyBorder="1" applyAlignment="1">
      <alignment horizontal="left"/>
    </xf>
    <xf numFmtId="0" fontId="24" fillId="0" borderId="0" xfId="0" applyFont="1" applyBorder="1"/>
    <xf numFmtId="0" fontId="23" fillId="0" borderId="0" xfId="0" applyFont="1" applyBorder="1" applyAlignment="1">
      <alignment horizontal="left"/>
    </xf>
    <xf numFmtId="0" fontId="23" fillId="0" borderId="0" xfId="0"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Border="1"/>
    <xf numFmtId="0" fontId="23" fillId="0" borderId="0" xfId="0" applyFont="1" applyFill="1" applyBorder="1"/>
    <xf numFmtId="0" fontId="23" fillId="0" borderId="0" xfId="0" applyFont="1" applyBorder="1" applyAlignment="1">
      <alignment horizontal="right"/>
    </xf>
    <xf numFmtId="0" fontId="23" fillId="0" borderId="0" xfId="0" applyFont="1" applyAlignment="1">
      <alignment horizontal="right"/>
    </xf>
    <xf numFmtId="0" fontId="23" fillId="0" borderId="0" xfId="0" applyFont="1" applyAlignment="1">
      <alignment horizontal="left"/>
    </xf>
    <xf numFmtId="0" fontId="24" fillId="0" borderId="5" xfId="0" applyFont="1" applyBorder="1" applyAlignment="1">
      <alignment horizontal="left"/>
    </xf>
    <xf numFmtId="0" fontId="24" fillId="0" borderId="5" xfId="0" applyFont="1" applyFill="1" applyBorder="1" applyAlignment="1">
      <alignment horizontal="center"/>
    </xf>
    <xf numFmtId="0" fontId="23" fillId="0" borderId="0" xfId="0" applyFont="1" applyBorder="1" applyAlignment="1">
      <alignment vertical="top" wrapText="1"/>
    </xf>
    <xf numFmtId="0" fontId="23" fillId="0" borderId="0" xfId="0" applyFont="1" applyAlignment="1">
      <alignment vertical="top" wrapText="1"/>
    </xf>
    <xf numFmtId="0" fontId="26" fillId="0" borderId="0" xfId="0" applyFont="1"/>
    <xf numFmtId="0" fontId="23" fillId="0" borderId="7" xfId="0" applyFont="1" applyBorder="1"/>
    <xf numFmtId="0" fontId="24" fillId="0" borderId="0" xfId="0" applyFont="1" applyAlignment="1">
      <alignment horizontal="left"/>
    </xf>
    <xf numFmtId="0" fontId="24" fillId="0" borderId="0" xfId="0" applyFont="1" applyAlignment="1">
      <alignment horizontal="right"/>
    </xf>
    <xf numFmtId="0" fontId="24" fillId="0" borderId="8" xfId="0" applyFont="1" applyBorder="1" applyAlignment="1">
      <alignment horizontal="center"/>
    </xf>
    <xf numFmtId="0" fontId="24" fillId="0" borderId="9" xfId="0" applyFont="1" applyBorder="1" applyAlignment="1">
      <alignment horizontal="center"/>
    </xf>
    <xf numFmtId="0" fontId="24" fillId="0" borderId="7" xfId="0" applyFont="1" applyBorder="1" applyAlignment="1">
      <alignment horizontal="center"/>
    </xf>
    <xf numFmtId="0" fontId="24" fillId="0" borderId="10" xfId="0" applyFont="1" applyBorder="1" applyAlignment="1">
      <alignment horizontal="center"/>
    </xf>
    <xf numFmtId="0" fontId="23" fillId="0" borderId="0" xfId="0" quotePrefix="1" applyFont="1" applyFill="1" applyBorder="1" applyAlignment="1">
      <alignment horizontal="center"/>
    </xf>
    <xf numFmtId="0" fontId="23" fillId="0" borderId="0" xfId="0" applyFont="1" applyFill="1" applyBorder="1" applyAlignment="1">
      <alignment horizontal="left"/>
    </xf>
    <xf numFmtId="0" fontId="23" fillId="0" borderId="0" xfId="0" applyFont="1" applyFill="1"/>
    <xf numFmtId="0" fontId="29" fillId="0" borderId="1" xfId="0" applyFont="1" applyBorder="1" applyAlignment="1">
      <alignment horizontal="center"/>
    </xf>
    <xf numFmtId="0" fontId="3" fillId="0" borderId="1" xfId="0" applyFont="1" applyBorder="1" applyAlignment="1">
      <alignment horizontal="center"/>
    </xf>
    <xf numFmtId="0" fontId="29" fillId="0" borderId="5" xfId="0" applyFont="1" applyBorder="1" applyAlignment="1">
      <alignment horizontal="center" wrapText="1"/>
    </xf>
    <xf numFmtId="0" fontId="28" fillId="0" borderId="0" xfId="0" applyFont="1" applyAlignment="1">
      <alignment horizontal="center"/>
    </xf>
    <xf numFmtId="165" fontId="28" fillId="0" borderId="0" xfId="0" applyNumberFormat="1" applyFont="1" applyAlignment="1">
      <alignment horizontal="center"/>
    </xf>
    <xf numFmtId="165" fontId="28" fillId="0" borderId="0" xfId="0" quotePrefix="1" applyNumberFormat="1" applyFont="1" applyAlignment="1">
      <alignment horizontal="center"/>
    </xf>
    <xf numFmtId="166" fontId="28" fillId="0" borderId="0" xfId="0" applyNumberFormat="1" applyFont="1"/>
    <xf numFmtId="0" fontId="24" fillId="0" borderId="0" xfId="0" applyFont="1" applyAlignment="1">
      <alignment horizontal="center"/>
    </xf>
    <xf numFmtId="0" fontId="23" fillId="0" borderId="0" xfId="0" applyFont="1" applyAlignment="1">
      <alignment horizontal="center"/>
    </xf>
    <xf numFmtId="0" fontId="26" fillId="0" borderId="0" xfId="0" applyFont="1" applyAlignment="1">
      <alignment horizontal="center"/>
    </xf>
    <xf numFmtId="165" fontId="23" fillId="0" borderId="0" xfId="0" applyNumberFormat="1" applyFont="1" applyAlignment="1">
      <alignment horizontal="center"/>
    </xf>
    <xf numFmtId="0" fontId="25" fillId="0" borderId="9" xfId="0" applyFont="1" applyBorder="1" applyAlignment="1">
      <alignment horizontal="center"/>
    </xf>
    <xf numFmtId="0" fontId="32" fillId="0" borderId="7" xfId="0" quotePrefix="1" applyFont="1" applyBorder="1" applyAlignment="1">
      <alignment horizontal="center"/>
    </xf>
    <xf numFmtId="0" fontId="32" fillId="0" borderId="11" xfId="0" quotePrefix="1" applyFont="1" applyBorder="1" applyAlignment="1">
      <alignment horizontal="center"/>
    </xf>
    <xf numFmtId="0" fontId="32" fillId="0" borderId="11" xfId="0" applyFont="1" applyBorder="1" applyAlignment="1">
      <alignment horizontal="center"/>
    </xf>
    <xf numFmtId="0" fontId="32" fillId="0" borderId="7" xfId="0" applyFont="1" applyBorder="1" applyAlignment="1">
      <alignment horizontal="center"/>
    </xf>
    <xf numFmtId="2" fontId="32" fillId="0" borderId="7" xfId="0" applyNumberFormat="1" applyFont="1" applyBorder="1" applyAlignment="1">
      <alignment horizontal="center"/>
    </xf>
    <xf numFmtId="164" fontId="25" fillId="0" borderId="11" xfId="0" applyNumberFormat="1" applyFont="1" applyBorder="1" applyAlignment="1">
      <alignment horizontal="center"/>
    </xf>
    <xf numFmtId="0" fontId="25" fillId="0" borderId="11" xfId="0" applyFont="1" applyBorder="1" applyAlignment="1">
      <alignment horizontal="center"/>
    </xf>
    <xf numFmtId="165" fontId="32" fillId="0" borderId="11" xfId="0" quotePrefix="1" applyNumberFormat="1" applyFont="1" applyBorder="1" applyAlignment="1">
      <alignment horizontal="center"/>
    </xf>
    <xf numFmtId="2" fontId="32" fillId="0" borderId="7" xfId="0" quotePrefix="1" applyNumberFormat="1" applyFont="1" applyBorder="1" applyAlignment="1">
      <alignment horizontal="center"/>
    </xf>
    <xf numFmtId="164" fontId="32" fillId="0" borderId="11" xfId="0" quotePrefix="1" applyNumberFormat="1" applyFont="1" applyBorder="1" applyAlignment="1">
      <alignment horizontal="center"/>
    </xf>
    <xf numFmtId="164" fontId="25" fillId="0" borderId="11" xfId="0" quotePrefix="1" applyNumberFormat="1" applyFont="1" applyBorder="1" applyAlignment="1">
      <alignment horizontal="center"/>
    </xf>
    <xf numFmtId="0" fontId="32" fillId="0" borderId="10" xfId="0" applyFont="1" applyBorder="1" applyAlignment="1">
      <alignment horizontal="center"/>
    </xf>
    <xf numFmtId="0" fontId="25" fillId="0" borderId="12" xfId="0" applyFont="1" applyBorder="1" applyAlignment="1">
      <alignment horizontal="center"/>
    </xf>
    <xf numFmtId="0" fontId="32" fillId="0" borderId="10" xfId="0" quotePrefix="1" applyFont="1" applyBorder="1" applyAlignment="1">
      <alignment horizontal="center"/>
    </xf>
    <xf numFmtId="0" fontId="32" fillId="0" borderId="12" xfId="0" quotePrefix="1" applyFont="1" applyBorder="1" applyAlignment="1">
      <alignment horizontal="center"/>
    </xf>
    <xf numFmtId="0" fontId="32" fillId="0" borderId="12" xfId="0" applyFont="1" applyBorder="1" applyAlignment="1">
      <alignment horizontal="center"/>
    </xf>
    <xf numFmtId="2" fontId="32" fillId="0" borderId="10" xfId="0" applyNumberFormat="1" applyFont="1" applyBorder="1" applyAlignment="1">
      <alignment horizontal="center"/>
    </xf>
    <xf numFmtId="164" fontId="25" fillId="0" borderId="12" xfId="0" applyNumberFormat="1" applyFont="1" applyBorder="1" applyAlignment="1">
      <alignment horizontal="center"/>
    </xf>
    <xf numFmtId="0" fontId="25" fillId="0" borderId="13" xfId="0" applyFont="1" applyBorder="1" applyAlignment="1">
      <alignment horizontal="center"/>
    </xf>
    <xf numFmtId="0" fontId="25" fillId="0" borderId="4" xfId="0" applyFont="1" applyBorder="1" applyAlignment="1">
      <alignment horizontal="center"/>
    </xf>
    <xf numFmtId="164" fontId="32" fillId="0" borderId="11" xfId="0" applyNumberFormat="1" applyFont="1" applyBorder="1" applyAlignment="1">
      <alignment horizontal="center"/>
    </xf>
    <xf numFmtId="164" fontId="32" fillId="0" borderId="12" xfId="0" applyNumberFormat="1" applyFont="1" applyBorder="1" applyAlignment="1">
      <alignment horizontal="center"/>
    </xf>
    <xf numFmtId="164" fontId="0" fillId="0" borderId="0" xfId="0" applyNumberFormat="1" applyAlignment="1">
      <alignment horizontal="center"/>
    </xf>
    <xf numFmtId="164" fontId="23" fillId="0" borderId="0" xfId="0" applyNumberFormat="1" applyFont="1" applyAlignment="1">
      <alignment horizontal="center"/>
    </xf>
    <xf numFmtId="0" fontId="23" fillId="0" borderId="0" xfId="0" quotePrefix="1" applyNumberFormat="1" applyFont="1" applyFill="1" applyBorder="1" applyAlignment="1" applyProtection="1">
      <alignment horizontal="left"/>
    </xf>
    <xf numFmtId="0" fontId="23" fillId="0" borderId="0" xfId="0" applyNumberFormat="1" applyFont="1" applyFill="1" applyAlignment="1">
      <alignment horizontal="left" vertical="top" wrapText="1"/>
    </xf>
    <xf numFmtId="0" fontId="23" fillId="0" borderId="0" xfId="0" applyFont="1" applyFill="1" applyAlignment="1">
      <alignment vertical="top"/>
    </xf>
    <xf numFmtId="0" fontId="23" fillId="0" borderId="0" xfId="0" applyFont="1" applyFill="1" applyAlignment="1">
      <alignment horizontal="left" vertical="center"/>
    </xf>
    <xf numFmtId="165" fontId="23" fillId="0" borderId="0" xfId="0" applyNumberFormat="1" applyFont="1" applyFill="1" applyBorder="1" applyAlignment="1" applyProtection="1">
      <alignment horizontal="center"/>
    </xf>
    <xf numFmtId="1" fontId="24" fillId="0" borderId="0" xfId="0" applyNumberFormat="1" applyFont="1"/>
    <xf numFmtId="165" fontId="23" fillId="0" borderId="0" xfId="0" applyNumberFormat="1" applyFont="1" applyFill="1" applyAlignment="1">
      <alignment horizontal="left" vertical="center"/>
    </xf>
    <xf numFmtId="165" fontId="24" fillId="0" borderId="0" xfId="0" applyNumberFormat="1" applyFont="1"/>
    <xf numFmtId="165" fontId="27" fillId="0" borderId="0" xfId="0" applyNumberFormat="1" applyFont="1" applyAlignment="1">
      <alignment horizontal="center" vertical="top"/>
    </xf>
    <xf numFmtId="165" fontId="27" fillId="0" borderId="0" xfId="0" applyNumberFormat="1" applyFont="1" applyAlignment="1">
      <alignment horizontal="left" vertical="top"/>
    </xf>
    <xf numFmtId="165" fontId="35" fillId="0" borderId="0" xfId="0" applyNumberFormat="1" applyFont="1" applyAlignment="1">
      <alignment horizontal="center" vertical="top"/>
    </xf>
    <xf numFmtId="165" fontId="35" fillId="0" borderId="5" xfId="0" applyNumberFormat="1" applyFont="1" applyBorder="1" applyAlignment="1">
      <alignment horizontal="center" vertical="top"/>
    </xf>
    <xf numFmtId="165" fontId="27" fillId="0" borderId="5" xfId="0" applyNumberFormat="1" applyFont="1" applyBorder="1" applyAlignment="1">
      <alignment horizontal="left" vertical="top"/>
    </xf>
    <xf numFmtId="165" fontId="23" fillId="0" borderId="0" xfId="0" applyNumberFormat="1" applyFont="1" applyFill="1" applyBorder="1" applyAlignment="1" applyProtection="1">
      <alignment horizontal="left"/>
    </xf>
    <xf numFmtId="165" fontId="23" fillId="0" borderId="0" xfId="0" applyNumberFormat="1" applyFont="1" applyAlignment="1">
      <alignment horizontal="left"/>
    </xf>
    <xf numFmtId="165" fontId="23" fillId="0" borderId="0" xfId="0" applyNumberFormat="1" applyFont="1" applyAlignment="1">
      <alignment horizontal="left" vertical="center"/>
    </xf>
    <xf numFmtId="0" fontId="23" fillId="0" borderId="0" xfId="0" applyFont="1" applyAlignment="1">
      <alignment vertical="top"/>
    </xf>
    <xf numFmtId="0" fontId="23" fillId="0" borderId="0" xfId="0" applyFont="1" applyAlignment="1">
      <alignment horizontal="left" vertical="top" wrapText="1"/>
    </xf>
    <xf numFmtId="0" fontId="23" fillId="0" borderId="0" xfId="0" applyFont="1" applyBorder="1" applyAlignment="1">
      <alignment vertical="top"/>
    </xf>
    <xf numFmtId="0" fontId="39" fillId="0" borderId="0" xfId="0" applyFont="1"/>
    <xf numFmtId="0" fontId="39" fillId="0" borderId="0" xfId="0" applyFont="1" applyAlignment="1">
      <alignment horizontal="left"/>
    </xf>
    <xf numFmtId="0" fontId="39" fillId="0" borderId="0" xfId="0" applyFont="1" applyAlignment="1">
      <alignment horizontal="center"/>
    </xf>
    <xf numFmtId="0" fontId="39" fillId="0" borderId="0" xfId="0" quotePrefix="1" applyFont="1" applyAlignment="1">
      <alignment horizontal="center"/>
    </xf>
    <xf numFmtId="2" fontId="39" fillId="0" borderId="0" xfId="0" applyNumberFormat="1" applyFont="1"/>
    <xf numFmtId="0" fontId="17" fillId="0" borderId="0" xfId="0" applyFont="1" applyAlignment="1">
      <alignment horizontal="left"/>
    </xf>
    <xf numFmtId="0" fontId="18" fillId="0" borderId="0" xfId="0" applyFont="1" applyAlignment="1">
      <alignment horizontal="center"/>
    </xf>
    <xf numFmtId="0" fontId="17" fillId="0" borderId="0" xfId="0" applyFont="1" applyAlignment="1">
      <alignment horizontal="center"/>
    </xf>
    <xf numFmtId="165" fontId="17" fillId="0" borderId="0" xfId="0" applyNumberFormat="1" applyFont="1" applyAlignment="1">
      <alignment horizontal="center"/>
    </xf>
    <xf numFmtId="0" fontId="18" fillId="0" borderId="0" xfId="0" applyFont="1" applyAlignment="1">
      <alignment horizontal="left"/>
    </xf>
    <xf numFmtId="0" fontId="38" fillId="0" borderId="5" xfId="0" applyFont="1" applyBorder="1" applyAlignment="1">
      <alignment horizontal="center" wrapText="1"/>
    </xf>
    <xf numFmtId="0" fontId="39" fillId="0" borderId="0" xfId="0" applyFont="1" applyFill="1" applyAlignment="1">
      <alignment horizontal="center"/>
    </xf>
    <xf numFmtId="0" fontId="39" fillId="0" borderId="0" xfId="0" applyFont="1" applyFill="1" applyAlignment="1">
      <alignment horizontal="left"/>
    </xf>
    <xf numFmtId="0" fontId="39" fillId="0" borderId="0" xfId="0" quotePrefix="1" applyFont="1" applyFill="1" applyAlignment="1">
      <alignment horizontal="center"/>
    </xf>
    <xf numFmtId="0" fontId="39" fillId="0" borderId="0" xfId="0" applyFont="1" applyFill="1"/>
    <xf numFmtId="0" fontId="38" fillId="0" borderId="5" xfId="0" applyFont="1" applyBorder="1" applyAlignment="1">
      <alignment horizontal="center" vertical="center" wrapText="1"/>
    </xf>
    <xf numFmtId="165" fontId="39" fillId="0" borderId="0" xfId="0" applyNumberFormat="1" applyFont="1" applyFill="1" applyAlignment="1">
      <alignment horizontal="center"/>
    </xf>
    <xf numFmtId="2" fontId="17" fillId="0" borderId="0" xfId="0" applyNumberFormat="1" applyFont="1"/>
    <xf numFmtId="0" fontId="44" fillId="0" borderId="0" xfId="0" applyFont="1"/>
    <xf numFmtId="0" fontId="45" fillId="0" borderId="0" xfId="0" applyFont="1" applyAlignment="1">
      <alignment horizontal="left"/>
    </xf>
    <xf numFmtId="0" fontId="45" fillId="0" borderId="0" xfId="0" applyFont="1" applyAlignment="1">
      <alignment horizontal="left" vertical="center"/>
    </xf>
    <xf numFmtId="0" fontId="28" fillId="0" borderId="0" xfId="0" applyFont="1" applyAlignment="1">
      <alignment vertical="center" wrapText="1"/>
    </xf>
    <xf numFmtId="0" fontId="41" fillId="0" borderId="0" xfId="0" applyFont="1" applyAlignment="1">
      <alignment vertical="center" wrapText="1"/>
    </xf>
    <xf numFmtId="0" fontId="41" fillId="0" borderId="5" xfId="0" applyFont="1" applyBorder="1" applyAlignment="1">
      <alignment vertical="center" wrapText="1"/>
    </xf>
    <xf numFmtId="0" fontId="29" fillId="0" borderId="1" xfId="0" applyFont="1" applyBorder="1" applyAlignment="1">
      <alignment horizontal="center" vertical="center" wrapText="1"/>
    </xf>
    <xf numFmtId="0" fontId="0" fillId="0" borderId="5" xfId="0" applyBorder="1" applyAlignment="1">
      <alignment horizontal="center" vertical="center" wrapText="1"/>
    </xf>
    <xf numFmtId="0" fontId="23" fillId="0" borderId="0" xfId="0" applyFont="1" applyAlignment="1">
      <alignment vertical="center" wrapText="1"/>
    </xf>
    <xf numFmtId="0" fontId="23" fillId="0" borderId="5" xfId="0" applyFont="1" applyBorder="1" applyAlignment="1">
      <alignment vertical="center" wrapText="1"/>
    </xf>
    <xf numFmtId="0" fontId="23" fillId="0" borderId="0" xfId="0" applyFont="1" applyFill="1" applyBorder="1" applyAlignment="1">
      <alignment horizontal="left" wrapText="1"/>
    </xf>
    <xf numFmtId="0" fontId="0" fillId="0" borderId="0" xfId="0" applyAlignment="1">
      <alignment wrapText="1"/>
    </xf>
    <xf numFmtId="0" fontId="0" fillId="0" borderId="5" xfId="0" applyBorder="1" applyAlignment="1">
      <alignment wrapText="1"/>
    </xf>
    <xf numFmtId="0" fontId="23" fillId="0" borderId="14" xfId="0" applyFont="1" applyBorder="1" applyAlignment="1">
      <alignment horizontal="center"/>
    </xf>
    <xf numFmtId="0" fontId="23" fillId="0" borderId="15" xfId="0" applyFont="1" applyBorder="1" applyAlignment="1">
      <alignment horizontal="center"/>
    </xf>
    <xf numFmtId="165" fontId="23" fillId="0" borderId="0" xfId="0" applyNumberFormat="1" applyFont="1" applyAlignment="1">
      <alignment wrapText="1"/>
    </xf>
    <xf numFmtId="165" fontId="23" fillId="0" borderId="0" xfId="0" applyNumberFormat="1" applyFont="1" applyAlignment="1">
      <alignment horizontal="left"/>
    </xf>
    <xf numFmtId="0" fontId="24" fillId="0" borderId="4" xfId="0" applyFont="1" applyBorder="1" applyAlignment="1">
      <alignment horizontal="center"/>
    </xf>
    <xf numFmtId="0" fontId="23" fillId="0" borderId="4" xfId="0" applyFont="1" applyBorder="1" applyAlignment="1">
      <alignment horizontal="center"/>
    </xf>
    <xf numFmtId="0" fontId="23" fillId="0" borderId="5" xfId="0" applyFont="1" applyBorder="1" applyAlignment="1">
      <alignment horizontal="left" wrapText="1"/>
    </xf>
    <xf numFmtId="0" fontId="23" fillId="0" borderId="0" xfId="0" applyFont="1" applyBorder="1" applyAlignment="1">
      <alignment vertical="top" wrapText="1"/>
    </xf>
    <xf numFmtId="0" fontId="23" fillId="0" borderId="0" xfId="0" applyFont="1" applyAlignment="1">
      <alignment wrapText="1"/>
    </xf>
    <xf numFmtId="0" fontId="23" fillId="0" borderId="0" xfId="0" applyFont="1" applyAlignment="1">
      <alignment vertical="top" wrapText="1"/>
    </xf>
    <xf numFmtId="0" fontId="24" fillId="0" borderId="9" xfId="0" applyFont="1" applyBorder="1" applyAlignment="1">
      <alignment horizontal="center"/>
    </xf>
    <xf numFmtId="0" fontId="23" fillId="0" borderId="9" xfId="0" applyFont="1" applyBorder="1" applyAlignment="1">
      <alignment horizontal="center"/>
    </xf>
    <xf numFmtId="0" fontId="23" fillId="0" borderId="7" xfId="0" applyFont="1" applyBorder="1" applyAlignment="1">
      <alignment horizontal="center"/>
    </xf>
  </cellXfs>
  <cellStyles count="3">
    <cellStyle name="Normal" xfId="0" builtinId="0"/>
    <cellStyle name="Normal 1" xfId="1"/>
    <cellStyle name="Percent" xfId="2"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D15" sqref="D15"/>
    </sheetView>
  </sheetViews>
  <sheetFormatPr baseColWidth="10" defaultRowHeight="13" x14ac:dyDescent="0.15"/>
  <sheetData>
    <row r="1" spans="1:4" ht="16" x14ac:dyDescent="0.2">
      <c r="A1" s="22" t="s">
        <v>1157</v>
      </c>
      <c r="B1" s="22"/>
      <c r="C1" s="22"/>
    </row>
    <row r="2" spans="1:4" ht="16" x14ac:dyDescent="0.2">
      <c r="A2" s="22"/>
      <c r="B2" s="22"/>
      <c r="C2" s="22"/>
    </row>
    <row r="3" spans="1:4" ht="16" x14ac:dyDescent="0.2">
      <c r="A3" s="22"/>
      <c r="B3" s="22"/>
      <c r="C3" s="22"/>
    </row>
    <row r="4" spans="1:4" ht="16" x14ac:dyDescent="0.2">
      <c r="A4" s="22" t="s">
        <v>11</v>
      </c>
      <c r="B4" s="22"/>
      <c r="C4" s="22"/>
    </row>
    <row r="5" spans="1:4" ht="16" x14ac:dyDescent="0.2">
      <c r="A5" s="22"/>
      <c r="B5" s="22"/>
      <c r="C5" s="22"/>
    </row>
    <row r="6" spans="1:4" ht="16" x14ac:dyDescent="0.2">
      <c r="A6" s="21" t="s">
        <v>9</v>
      </c>
      <c r="B6" s="22"/>
      <c r="C6" s="22"/>
    </row>
    <row r="7" spans="1:4" ht="16" x14ac:dyDescent="0.2">
      <c r="A7" s="22" t="s">
        <v>10</v>
      </c>
      <c r="B7" s="22"/>
      <c r="C7" s="22"/>
    </row>
    <row r="8" spans="1:4" ht="16" x14ac:dyDescent="0.2">
      <c r="A8" s="22" t="s">
        <v>0</v>
      </c>
      <c r="B8" s="22"/>
      <c r="C8" s="22"/>
    </row>
    <row r="9" spans="1:4" ht="16" x14ac:dyDescent="0.2">
      <c r="A9" s="22" t="s">
        <v>1</v>
      </c>
      <c r="B9" s="22"/>
      <c r="C9" s="22"/>
    </row>
    <row r="10" spans="1:4" ht="16" x14ac:dyDescent="0.2">
      <c r="A10" s="22" t="s">
        <v>2</v>
      </c>
      <c r="B10" s="22"/>
      <c r="C10" s="22"/>
      <c r="D10" s="141" t="s">
        <v>1158</v>
      </c>
    </row>
    <row r="11" spans="1:4" ht="16" x14ac:dyDescent="0.2">
      <c r="A11" s="22" t="s">
        <v>3</v>
      </c>
      <c r="B11" s="22"/>
      <c r="C11" s="22"/>
    </row>
    <row r="12" spans="1:4" ht="16" x14ac:dyDescent="0.2">
      <c r="A12" s="22" t="s">
        <v>4</v>
      </c>
      <c r="B12" s="22"/>
      <c r="C12" s="22"/>
    </row>
    <row r="13" spans="1:4" ht="16" x14ac:dyDescent="0.2">
      <c r="A13" s="22"/>
      <c r="B13" s="22"/>
      <c r="C13" s="22"/>
    </row>
    <row r="14" spans="1:4" ht="16" x14ac:dyDescent="0.2">
      <c r="A14" s="22" t="s">
        <v>13</v>
      </c>
      <c r="B14" s="22"/>
      <c r="C14" s="22"/>
    </row>
    <row r="15" spans="1:4" ht="16" x14ac:dyDescent="0.2">
      <c r="A15" s="22" t="s">
        <v>5</v>
      </c>
      <c r="B15" s="22"/>
      <c r="C15" s="22"/>
    </row>
    <row r="16" spans="1:4" ht="16" x14ac:dyDescent="0.2">
      <c r="A16" s="22" t="s">
        <v>12</v>
      </c>
      <c r="B16" s="22"/>
      <c r="C16" s="22"/>
    </row>
    <row r="17" spans="1:3" ht="16" x14ac:dyDescent="0.2">
      <c r="A17" s="22"/>
      <c r="B17" s="22"/>
      <c r="C17" s="22"/>
    </row>
    <row r="18" spans="1:3" ht="16" x14ac:dyDescent="0.2">
      <c r="A18" s="22"/>
      <c r="B18" s="22"/>
      <c r="C18" s="22"/>
    </row>
    <row r="19" spans="1:3" ht="16" x14ac:dyDescent="0.2">
      <c r="A19" s="22"/>
      <c r="B19" s="22"/>
      <c r="C19" s="22"/>
    </row>
    <row r="20" spans="1:3" ht="16" x14ac:dyDescent="0.2">
      <c r="A20" s="22" t="s">
        <v>6</v>
      </c>
      <c r="B20" s="22"/>
      <c r="C20" s="22"/>
    </row>
    <row r="21" spans="1:3" ht="16" x14ac:dyDescent="0.2">
      <c r="A21" s="140">
        <f>(8.5-(8.7/2.54))/2</f>
        <v>2.53740157480315</v>
      </c>
      <c r="B21" s="22" t="s">
        <v>7</v>
      </c>
      <c r="C21" s="22"/>
    </row>
    <row r="22" spans="1:3" ht="16" x14ac:dyDescent="0.2">
      <c r="A22" s="140">
        <f>8.7/2.54</f>
        <v>3.4251968503937005</v>
      </c>
      <c r="B22" s="22" t="s">
        <v>8</v>
      </c>
      <c r="C22" s="22"/>
    </row>
    <row r="23" spans="1:3" ht="16" x14ac:dyDescent="0.2">
      <c r="A23" s="140">
        <f>18/2.54</f>
        <v>7.0866141732283463</v>
      </c>
      <c r="B23" s="22" t="s">
        <v>1116</v>
      </c>
      <c r="C23" s="22"/>
    </row>
    <row r="24" spans="1:3" x14ac:dyDescent="0.15">
      <c r="A24" s="30"/>
      <c r="B24" s="30"/>
      <c r="C24" s="30"/>
    </row>
  </sheetData>
  <phoneticPr fontId="4" type="noConversion"/>
  <pageMargins left="0.75" right="0.75" top="1" bottom="1" header="0.5" footer="0.5"/>
  <pageSetup orientation="portrait" horizontalDpi="4294967292" verticalDpi="429496729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G37" sqref="G37"/>
    </sheetView>
  </sheetViews>
  <sheetFormatPr baseColWidth="10" defaultRowHeight="13" x14ac:dyDescent="0.15"/>
  <sheetData>
    <row r="1" spans="1:10" x14ac:dyDescent="0.15">
      <c r="A1" t="s">
        <v>298</v>
      </c>
    </row>
    <row r="3" spans="1:10" x14ac:dyDescent="0.15">
      <c r="A3" s="20" t="s">
        <v>18</v>
      </c>
      <c r="B3" s="20" t="s">
        <v>19</v>
      </c>
      <c r="C3" s="20" t="s">
        <v>118</v>
      </c>
      <c r="D3" s="20" t="s">
        <v>119</v>
      </c>
      <c r="E3" s="20" t="s">
        <v>159</v>
      </c>
      <c r="F3" s="20"/>
      <c r="G3" s="20" t="s">
        <v>120</v>
      </c>
      <c r="H3" s="20" t="s">
        <v>121</v>
      </c>
      <c r="I3" s="20" t="s">
        <v>122</v>
      </c>
      <c r="J3" s="20" t="s">
        <v>159</v>
      </c>
    </row>
    <row r="4" spans="1:10" x14ac:dyDescent="0.15">
      <c r="A4" s="16" t="s">
        <v>15</v>
      </c>
      <c r="B4" s="16" t="s">
        <v>16</v>
      </c>
      <c r="C4" s="16">
        <v>26</v>
      </c>
      <c r="D4" s="16">
        <v>28</v>
      </c>
      <c r="E4" s="16">
        <f>D4+C4</f>
        <v>54</v>
      </c>
      <c r="F4" s="16"/>
      <c r="G4" s="16">
        <v>1</v>
      </c>
      <c r="H4" s="16">
        <v>26</v>
      </c>
      <c r="I4" s="16">
        <v>9</v>
      </c>
      <c r="J4" s="16">
        <f>G4+I4+H4</f>
        <v>36</v>
      </c>
    </row>
    <row r="5" spans="1:10" x14ac:dyDescent="0.15">
      <c r="A5" s="16" t="s">
        <v>15</v>
      </c>
      <c r="B5" s="16" t="s">
        <v>17</v>
      </c>
      <c r="C5" s="16">
        <v>9</v>
      </c>
      <c r="D5" s="16">
        <v>19</v>
      </c>
      <c r="E5" s="16">
        <f>D5+C5</f>
        <v>28</v>
      </c>
      <c r="F5" s="16"/>
      <c r="G5" s="16">
        <v>0</v>
      </c>
      <c r="H5" s="16">
        <v>8</v>
      </c>
      <c r="I5" s="16">
        <v>17</v>
      </c>
      <c r="J5" s="16">
        <f>G5+I5+H5</f>
        <v>25</v>
      </c>
    </row>
    <row r="6" spans="1:10" x14ac:dyDescent="0.15">
      <c r="A6" s="16" t="s">
        <v>14</v>
      </c>
      <c r="B6" s="16" t="s">
        <v>16</v>
      </c>
      <c r="C6" s="16">
        <v>58</v>
      </c>
      <c r="D6" s="16">
        <v>10</v>
      </c>
      <c r="E6" s="16">
        <f>D6+C6</f>
        <v>68</v>
      </c>
      <c r="F6" s="16"/>
      <c r="G6" s="16">
        <v>13</v>
      </c>
      <c r="H6" s="16">
        <v>42</v>
      </c>
      <c r="I6" s="16">
        <v>5</v>
      </c>
      <c r="J6" s="16">
        <f>G6+I6+H6</f>
        <v>60</v>
      </c>
    </row>
    <row r="7" spans="1:10" x14ac:dyDescent="0.15">
      <c r="A7" s="16" t="s">
        <v>14</v>
      </c>
      <c r="B7" s="16" t="s">
        <v>17</v>
      </c>
      <c r="C7" s="16">
        <v>25</v>
      </c>
      <c r="D7" s="16">
        <v>11</v>
      </c>
      <c r="E7" s="16">
        <f>D7+C7</f>
        <v>36</v>
      </c>
      <c r="F7" s="16"/>
      <c r="G7" s="16">
        <v>2</v>
      </c>
      <c r="H7" s="16">
        <v>21</v>
      </c>
      <c r="I7" s="16">
        <v>10</v>
      </c>
      <c r="J7" s="16">
        <f>G7+I7+H7</f>
        <v>33</v>
      </c>
    </row>
    <row r="9" spans="1:10" x14ac:dyDescent="0.15">
      <c r="C9" s="20" t="s">
        <v>299</v>
      </c>
      <c r="D9" s="20" t="s">
        <v>300</v>
      </c>
      <c r="E9" s="20"/>
      <c r="G9" s="27" t="s">
        <v>301</v>
      </c>
      <c r="H9" s="20"/>
      <c r="I9" s="27" t="s">
        <v>302</v>
      </c>
    </row>
    <row r="10" spans="1:10" x14ac:dyDescent="0.15">
      <c r="A10" s="16" t="s">
        <v>15</v>
      </c>
      <c r="B10" s="16" t="s">
        <v>16</v>
      </c>
      <c r="C10" s="25">
        <f>C4/E4</f>
        <v>0.48148148148148145</v>
      </c>
      <c r="D10" s="26">
        <f>1-C10</f>
        <v>0.5185185185185186</v>
      </c>
      <c r="G10" s="25"/>
      <c r="H10" s="26"/>
      <c r="I10" s="25">
        <f>(H4+I4)/J4</f>
        <v>0.97222222222222221</v>
      </c>
    </row>
    <row r="11" spans="1:10" x14ac:dyDescent="0.15">
      <c r="A11" s="16" t="s">
        <v>14</v>
      </c>
      <c r="B11" s="16" t="s">
        <v>16</v>
      </c>
      <c r="C11" s="25">
        <f>C6/E6</f>
        <v>0.8529411764705882</v>
      </c>
      <c r="D11" s="26">
        <f>1-C11</f>
        <v>0.1470588235294118</v>
      </c>
      <c r="G11" s="25">
        <f>(G6+H6)/J6</f>
        <v>0.91666666666666663</v>
      </c>
      <c r="H11" s="26"/>
      <c r="I11" s="25"/>
    </row>
  </sheetData>
  <phoneticPr fontId="4" type="noConversion"/>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200" workbookViewId="0">
      <selection activeCell="D12" sqref="D12"/>
    </sheetView>
  </sheetViews>
  <sheetFormatPr baseColWidth="10" defaultColWidth="12.5" defaultRowHeight="11" x14ac:dyDescent="0.15"/>
  <cols>
    <col min="1" max="1" width="10.1640625" style="123" customWidth="1"/>
    <col min="2" max="2" width="8.1640625" style="123" customWidth="1"/>
    <col min="3" max="3" width="6.5" style="123" customWidth="1"/>
    <col min="4" max="4" width="7" style="123" customWidth="1"/>
    <col min="5" max="5" width="2.6640625" style="123" customWidth="1"/>
    <col min="6" max="7" width="12.5" style="123"/>
    <col min="8" max="8" width="10.5" style="123" customWidth="1"/>
    <col min="9" max="9" width="10.6640625" style="123" customWidth="1"/>
    <col min="10" max="16384" width="12.5" style="123"/>
  </cols>
  <sheetData>
    <row r="1" spans="1:5" ht="20" customHeight="1" x14ac:dyDescent="0.15">
      <c r="A1" s="133" t="s">
        <v>1078</v>
      </c>
      <c r="B1" s="138" t="s">
        <v>1059</v>
      </c>
      <c r="C1" s="138" t="s">
        <v>1080</v>
      </c>
      <c r="D1" s="138" t="s">
        <v>1103</v>
      </c>
      <c r="E1" s="138" t="s">
        <v>1117</v>
      </c>
    </row>
    <row r="2" spans="1:5" ht="10" customHeight="1" x14ac:dyDescent="0.15">
      <c r="A2" s="125" t="s">
        <v>1057</v>
      </c>
      <c r="B2" s="124" t="s">
        <v>1014</v>
      </c>
      <c r="C2" s="125">
        <v>-1.8</v>
      </c>
      <c r="D2" s="126" t="s">
        <v>1065</v>
      </c>
      <c r="E2" s="125">
        <f>SUM(E3:E7)</f>
        <v>13</v>
      </c>
    </row>
    <row r="3" spans="1:5" ht="10" customHeight="1" x14ac:dyDescent="0.15">
      <c r="A3" s="125" t="s">
        <v>1058</v>
      </c>
      <c r="B3" s="124" t="s">
        <v>815</v>
      </c>
      <c r="C3" s="126" t="s">
        <v>1023</v>
      </c>
      <c r="D3" s="126" t="s">
        <v>1021</v>
      </c>
      <c r="E3" s="125">
        <v>3</v>
      </c>
    </row>
    <row r="4" spans="1:5" ht="10" customHeight="1" x14ac:dyDescent="0.15">
      <c r="B4" s="124" t="s">
        <v>991</v>
      </c>
      <c r="C4" s="136" t="s">
        <v>1113</v>
      </c>
      <c r="D4" s="126" t="s">
        <v>1026</v>
      </c>
      <c r="E4" s="125">
        <v>2</v>
      </c>
    </row>
    <row r="5" spans="1:5" ht="10" customHeight="1" x14ac:dyDescent="0.15">
      <c r="B5" s="124" t="s">
        <v>993</v>
      </c>
      <c r="C5" s="125">
        <v>-1.5</v>
      </c>
      <c r="D5" s="126" t="s">
        <v>1024</v>
      </c>
      <c r="E5" s="125">
        <v>6</v>
      </c>
    </row>
    <row r="6" spans="1:5" ht="10" customHeight="1" x14ac:dyDescent="0.15">
      <c r="B6" s="124" t="s">
        <v>994</v>
      </c>
      <c r="C6" s="126">
        <v>-9.4</v>
      </c>
      <c r="D6" s="136" t="s">
        <v>1113</v>
      </c>
      <c r="E6" s="125">
        <v>1</v>
      </c>
    </row>
    <row r="7" spans="1:5" ht="10" customHeight="1" x14ac:dyDescent="0.15">
      <c r="B7" s="124" t="s">
        <v>1106</v>
      </c>
      <c r="C7" s="126">
        <v>-11.1</v>
      </c>
      <c r="D7" s="136" t="s">
        <v>1105</v>
      </c>
      <c r="E7" s="125">
        <v>1</v>
      </c>
    </row>
    <row r="8" spans="1:5" ht="4" customHeight="1" x14ac:dyDescent="0.15">
      <c r="D8" s="126"/>
    </row>
    <row r="9" spans="1:5" s="137" customFormat="1" ht="10" customHeight="1" x14ac:dyDescent="0.15">
      <c r="A9" s="134" t="s">
        <v>1055</v>
      </c>
      <c r="B9" s="135" t="s">
        <v>1014</v>
      </c>
      <c r="C9" s="134">
        <v>-2.4</v>
      </c>
      <c r="D9" s="136" t="s">
        <v>1064</v>
      </c>
      <c r="E9" s="134">
        <f>SUM(E10:E17)</f>
        <v>53</v>
      </c>
    </row>
    <row r="10" spans="1:5" s="137" customFormat="1" ht="10" customHeight="1" x14ac:dyDescent="0.15">
      <c r="A10" s="134" t="s">
        <v>1056</v>
      </c>
      <c r="B10" s="135" t="s">
        <v>990</v>
      </c>
      <c r="C10" s="139">
        <v>-1</v>
      </c>
      <c r="D10" s="136" t="s">
        <v>1016</v>
      </c>
      <c r="E10" s="134">
        <v>5</v>
      </c>
    </row>
    <row r="11" spans="1:5" s="137" customFormat="1" ht="10" customHeight="1" x14ac:dyDescent="0.15">
      <c r="A11" s="134"/>
      <c r="B11" s="135" t="s">
        <v>815</v>
      </c>
      <c r="C11" s="134">
        <v>-2.4</v>
      </c>
      <c r="D11" s="136" t="s">
        <v>1019</v>
      </c>
      <c r="E11" s="134">
        <v>11</v>
      </c>
    </row>
    <row r="12" spans="1:5" s="137" customFormat="1" ht="10" customHeight="1" x14ac:dyDescent="0.15">
      <c r="A12" s="134"/>
      <c r="B12" s="135" t="s">
        <v>991</v>
      </c>
      <c r="C12" s="136" t="s">
        <v>1022</v>
      </c>
      <c r="D12" s="136" t="s">
        <v>1007</v>
      </c>
      <c r="E12" s="134">
        <v>6</v>
      </c>
    </row>
    <row r="13" spans="1:5" s="137" customFormat="1" ht="10" customHeight="1" x14ac:dyDescent="0.15">
      <c r="A13" s="134"/>
      <c r="B13" s="135" t="s">
        <v>992</v>
      </c>
      <c r="C13" s="134">
        <v>-4.4000000000000004</v>
      </c>
      <c r="D13" s="136" t="s">
        <v>1018</v>
      </c>
      <c r="E13" s="134">
        <v>7</v>
      </c>
    </row>
    <row r="14" spans="1:5" s="137" customFormat="1" ht="10" customHeight="1" x14ac:dyDescent="0.15">
      <c r="A14" s="134"/>
      <c r="B14" s="135" t="s">
        <v>993</v>
      </c>
      <c r="C14" s="134">
        <v>-2.9</v>
      </c>
      <c r="D14" s="136" t="s">
        <v>1020</v>
      </c>
      <c r="E14" s="134">
        <v>13</v>
      </c>
    </row>
    <row r="15" spans="1:5" s="137" customFormat="1" ht="10" customHeight="1" x14ac:dyDescent="0.15">
      <c r="A15" s="134"/>
      <c r="B15" s="135" t="s">
        <v>340</v>
      </c>
      <c r="C15" s="134">
        <v>-0.9</v>
      </c>
      <c r="D15" s="136" t="s">
        <v>1017</v>
      </c>
      <c r="E15" s="134">
        <v>4</v>
      </c>
    </row>
    <row r="16" spans="1:5" s="137" customFormat="1" ht="10" customHeight="1" x14ac:dyDescent="0.15">
      <c r="A16" s="134"/>
      <c r="B16" s="135" t="s">
        <v>995</v>
      </c>
      <c r="C16" s="134">
        <v>-0.8</v>
      </c>
      <c r="D16" s="136" t="s">
        <v>1015</v>
      </c>
      <c r="E16" s="134">
        <v>5</v>
      </c>
    </row>
    <row r="17" spans="1:5" s="137" customFormat="1" ht="10" customHeight="1" x14ac:dyDescent="0.15">
      <c r="A17" s="134"/>
      <c r="B17" s="135" t="s">
        <v>1106</v>
      </c>
      <c r="C17" s="136" t="s">
        <v>1113</v>
      </c>
      <c r="D17" s="136" t="s">
        <v>1025</v>
      </c>
      <c r="E17" s="134">
        <v>2</v>
      </c>
    </row>
    <row r="18" spans="1:5" ht="4" customHeight="1" x14ac:dyDescent="0.15">
      <c r="D18" s="126"/>
    </row>
    <row r="19" spans="1:5" s="137" customFormat="1" ht="10" customHeight="1" x14ac:dyDescent="0.15">
      <c r="A19" s="134" t="s">
        <v>1030</v>
      </c>
      <c r="B19" s="135" t="s">
        <v>1014</v>
      </c>
      <c r="C19" s="134">
        <v>-2.9</v>
      </c>
      <c r="D19" s="136" t="s">
        <v>1063</v>
      </c>
      <c r="E19" s="134">
        <f>SUM(E20:E27)</f>
        <v>79</v>
      </c>
    </row>
    <row r="20" spans="1:5" s="137" customFormat="1" ht="10" customHeight="1" x14ac:dyDescent="0.15">
      <c r="A20" s="134" t="s">
        <v>1031</v>
      </c>
      <c r="B20" s="135" t="s">
        <v>990</v>
      </c>
      <c r="C20" s="134">
        <v>-0.2</v>
      </c>
      <c r="D20" s="136" t="s">
        <v>1003</v>
      </c>
      <c r="E20" s="134">
        <v>6</v>
      </c>
    </row>
    <row r="21" spans="1:5" s="137" customFormat="1" ht="10" customHeight="1" x14ac:dyDescent="0.15">
      <c r="A21" s="134"/>
      <c r="B21" s="135" t="s">
        <v>815</v>
      </c>
      <c r="C21" s="139">
        <v>-8</v>
      </c>
      <c r="D21" s="136" t="s">
        <v>1005</v>
      </c>
      <c r="E21" s="134">
        <v>13</v>
      </c>
    </row>
    <row r="22" spans="1:5" s="137" customFormat="1" ht="10" customHeight="1" x14ac:dyDescent="0.15">
      <c r="A22" s="134"/>
      <c r="B22" s="135" t="s">
        <v>991</v>
      </c>
      <c r="C22" s="134">
        <v>-3.3</v>
      </c>
      <c r="D22" s="136" t="s">
        <v>1001</v>
      </c>
      <c r="E22" s="134">
        <v>7</v>
      </c>
    </row>
    <row r="23" spans="1:5" s="137" customFormat="1" ht="10" customHeight="1" x14ac:dyDescent="0.15">
      <c r="A23" s="134"/>
      <c r="B23" s="135" t="s">
        <v>992</v>
      </c>
      <c r="C23" s="134">
        <v>-2.7</v>
      </c>
      <c r="D23" s="136" t="s">
        <v>1004</v>
      </c>
      <c r="E23" s="134">
        <v>28</v>
      </c>
    </row>
    <row r="24" spans="1:5" s="137" customFormat="1" ht="10" customHeight="1" x14ac:dyDescent="0.15">
      <c r="A24" s="134"/>
      <c r="B24" s="135" t="s">
        <v>993</v>
      </c>
      <c r="C24" s="134">
        <v>-5.8</v>
      </c>
      <c r="D24" s="136" t="s">
        <v>1006</v>
      </c>
      <c r="E24" s="134">
        <v>12</v>
      </c>
    </row>
    <row r="25" spans="1:5" s="137" customFormat="1" ht="10" customHeight="1" x14ac:dyDescent="0.15">
      <c r="A25" s="134"/>
      <c r="B25" s="135" t="s">
        <v>994</v>
      </c>
      <c r="C25" s="136">
        <v>-12.2</v>
      </c>
      <c r="D25" s="136" t="s">
        <v>1113</v>
      </c>
      <c r="E25" s="134">
        <v>1</v>
      </c>
    </row>
    <row r="26" spans="1:5" s="137" customFormat="1" ht="10" customHeight="1" x14ac:dyDescent="0.15">
      <c r="A26" s="134"/>
      <c r="B26" s="135" t="s">
        <v>995</v>
      </c>
      <c r="C26" s="134">
        <v>-1.1000000000000001</v>
      </c>
      <c r="D26" s="136" t="s">
        <v>1002</v>
      </c>
      <c r="E26" s="134">
        <v>11</v>
      </c>
    </row>
    <row r="27" spans="1:5" s="137" customFormat="1" ht="10" customHeight="1" x14ac:dyDescent="0.15">
      <c r="A27" s="134"/>
      <c r="B27" s="135" t="s">
        <v>1106</v>
      </c>
      <c r="C27" s="136">
        <v>-11.4</v>
      </c>
      <c r="D27" s="136" t="s">
        <v>1113</v>
      </c>
      <c r="E27" s="134">
        <v>1</v>
      </c>
    </row>
    <row r="28" spans="1:5" ht="4" customHeight="1" x14ac:dyDescent="0.15">
      <c r="D28" s="126"/>
    </row>
    <row r="29" spans="1:5" s="137" customFormat="1" ht="10" customHeight="1" x14ac:dyDescent="0.15">
      <c r="A29" s="134" t="s">
        <v>1053</v>
      </c>
      <c r="B29" s="135" t="s">
        <v>1014</v>
      </c>
      <c r="C29" s="134">
        <v>-5.0999999999999996</v>
      </c>
      <c r="D29" s="136" t="s">
        <v>1062</v>
      </c>
      <c r="E29" s="134">
        <f>SUM(E30:E38)</f>
        <v>91</v>
      </c>
    </row>
    <row r="30" spans="1:5" s="137" customFormat="1" ht="10" customHeight="1" x14ac:dyDescent="0.15">
      <c r="A30" s="134" t="s">
        <v>1054</v>
      </c>
      <c r="B30" s="135" t="s">
        <v>990</v>
      </c>
      <c r="C30" s="134">
        <v>-0.9</v>
      </c>
      <c r="D30" s="136" t="s">
        <v>1083</v>
      </c>
      <c r="E30" s="134">
        <v>14</v>
      </c>
    </row>
    <row r="31" spans="1:5" s="137" customFormat="1" ht="10" customHeight="1" x14ac:dyDescent="0.15">
      <c r="A31" s="134"/>
      <c r="B31" s="135" t="s">
        <v>815</v>
      </c>
      <c r="C31" s="134">
        <v>-9.1</v>
      </c>
      <c r="D31" s="136" t="s">
        <v>998</v>
      </c>
      <c r="E31" s="134">
        <v>15</v>
      </c>
    </row>
    <row r="32" spans="1:5" s="137" customFormat="1" ht="10" customHeight="1" x14ac:dyDescent="0.15">
      <c r="A32" s="134"/>
      <c r="B32" s="135" t="s">
        <v>991</v>
      </c>
      <c r="C32" s="136">
        <v>-4.2</v>
      </c>
      <c r="D32" s="136" t="s">
        <v>1082</v>
      </c>
      <c r="E32" s="134">
        <v>6</v>
      </c>
    </row>
    <row r="33" spans="1:5" s="137" customFormat="1" ht="10" customHeight="1" x14ac:dyDescent="0.15">
      <c r="A33" s="134"/>
      <c r="B33" s="135" t="s">
        <v>992</v>
      </c>
      <c r="C33" s="134">
        <v>-4.3</v>
      </c>
      <c r="D33" s="136" t="s">
        <v>997</v>
      </c>
      <c r="E33" s="134">
        <v>29</v>
      </c>
    </row>
    <row r="34" spans="1:5" s="137" customFormat="1" ht="10" customHeight="1" x14ac:dyDescent="0.15">
      <c r="A34" s="134"/>
      <c r="B34" s="135" t="s">
        <v>993</v>
      </c>
      <c r="C34" s="134">
        <v>-7.2</v>
      </c>
      <c r="D34" s="136" t="s">
        <v>1000</v>
      </c>
      <c r="E34" s="134">
        <v>14</v>
      </c>
    </row>
    <row r="35" spans="1:5" s="137" customFormat="1" ht="10" customHeight="1" x14ac:dyDescent="0.15">
      <c r="A35" s="134"/>
      <c r="B35" s="135" t="s">
        <v>994</v>
      </c>
      <c r="C35" s="134">
        <v>-9.8000000000000007</v>
      </c>
      <c r="D35" s="136" t="s">
        <v>1084</v>
      </c>
      <c r="E35" s="134">
        <v>4</v>
      </c>
    </row>
    <row r="36" spans="1:5" s="137" customFormat="1" ht="10" customHeight="1" x14ac:dyDescent="0.15">
      <c r="A36" s="134"/>
      <c r="B36" s="135" t="s">
        <v>340</v>
      </c>
      <c r="C36" s="134">
        <v>-2.1</v>
      </c>
      <c r="D36" s="136" t="s">
        <v>996</v>
      </c>
      <c r="E36" s="134">
        <v>4</v>
      </c>
    </row>
    <row r="37" spans="1:5" s="137" customFormat="1" ht="10" customHeight="1" x14ac:dyDescent="0.15">
      <c r="A37" s="134"/>
      <c r="B37" s="135" t="s">
        <v>995</v>
      </c>
      <c r="C37" s="134">
        <v>-3.2</v>
      </c>
      <c r="D37" s="136" t="s">
        <v>999</v>
      </c>
      <c r="E37" s="134">
        <v>4</v>
      </c>
    </row>
    <row r="38" spans="1:5" s="137" customFormat="1" ht="10" customHeight="1" x14ac:dyDescent="0.15">
      <c r="A38" s="134"/>
      <c r="B38" s="135" t="s">
        <v>1106</v>
      </c>
      <c r="C38" s="136">
        <v>-9.6999999999999993</v>
      </c>
      <c r="D38" s="136" t="s">
        <v>1113</v>
      </c>
      <c r="E38" s="134">
        <v>1</v>
      </c>
    </row>
    <row r="39" spans="1:5" s="137" customFormat="1" ht="4" customHeight="1" x14ac:dyDescent="0.15">
      <c r="A39" s="134"/>
      <c r="B39" s="135"/>
      <c r="C39" s="134"/>
      <c r="D39" s="136"/>
      <c r="E39" s="134"/>
    </row>
    <row r="40" spans="1:5" s="137" customFormat="1" ht="10" customHeight="1" x14ac:dyDescent="0.15">
      <c r="A40" s="134" t="s">
        <v>710</v>
      </c>
      <c r="B40" s="135" t="s">
        <v>1014</v>
      </c>
      <c r="C40" s="139">
        <v>-5</v>
      </c>
      <c r="D40" s="136" t="s">
        <v>1061</v>
      </c>
      <c r="E40" s="134">
        <f>SUM(E41:E47)</f>
        <v>34</v>
      </c>
    </row>
    <row r="41" spans="1:5" s="137" customFormat="1" ht="10" customHeight="1" x14ac:dyDescent="0.15">
      <c r="A41" s="134" t="s">
        <v>711</v>
      </c>
      <c r="B41" s="135" t="s">
        <v>990</v>
      </c>
      <c r="C41" s="134">
        <v>-1.9</v>
      </c>
      <c r="D41" s="136" t="s">
        <v>1066</v>
      </c>
      <c r="E41" s="134">
        <v>13</v>
      </c>
    </row>
    <row r="42" spans="1:5" s="137" customFormat="1" ht="10" customHeight="1" x14ac:dyDescent="0.15">
      <c r="A42" s="134"/>
      <c r="B42" s="135" t="s">
        <v>815</v>
      </c>
      <c r="C42" s="136" t="s">
        <v>912</v>
      </c>
      <c r="D42" s="136" t="s">
        <v>1028</v>
      </c>
      <c r="E42" s="134">
        <v>2</v>
      </c>
    </row>
    <row r="43" spans="1:5" s="137" customFormat="1" ht="10" customHeight="1" x14ac:dyDescent="0.15">
      <c r="A43" s="134"/>
      <c r="B43" s="135" t="s">
        <v>991</v>
      </c>
      <c r="C43" s="136" t="s">
        <v>912</v>
      </c>
      <c r="D43" s="136" t="s">
        <v>1029</v>
      </c>
      <c r="E43" s="134">
        <v>2</v>
      </c>
    </row>
    <row r="44" spans="1:5" s="137" customFormat="1" ht="10" customHeight="1" x14ac:dyDescent="0.15">
      <c r="A44" s="134"/>
      <c r="B44" s="135" t="s">
        <v>992</v>
      </c>
      <c r="C44" s="134">
        <v>-5.6</v>
      </c>
      <c r="D44" s="136" t="s">
        <v>1079</v>
      </c>
      <c r="E44" s="134">
        <v>3</v>
      </c>
    </row>
    <row r="45" spans="1:5" s="137" customFormat="1" ht="10" customHeight="1" x14ac:dyDescent="0.15">
      <c r="A45" s="134"/>
      <c r="B45" s="135" t="s">
        <v>993</v>
      </c>
      <c r="C45" s="134">
        <v>-7.9</v>
      </c>
      <c r="D45" s="136" t="s">
        <v>1081</v>
      </c>
      <c r="E45" s="134">
        <v>3</v>
      </c>
    </row>
    <row r="46" spans="1:5" s="137" customFormat="1" ht="10" customHeight="1" x14ac:dyDescent="0.15">
      <c r="A46" s="134"/>
      <c r="B46" s="135" t="s">
        <v>994</v>
      </c>
      <c r="C46" s="134">
        <v>-7.6</v>
      </c>
      <c r="D46" s="136" t="s">
        <v>1067</v>
      </c>
      <c r="E46" s="134">
        <v>3</v>
      </c>
    </row>
    <row r="47" spans="1:5" s="137" customFormat="1" ht="10" customHeight="1" x14ac:dyDescent="0.15">
      <c r="A47" s="134"/>
      <c r="B47" s="135" t="s">
        <v>340</v>
      </c>
      <c r="C47" s="134">
        <v>-8.1999999999999993</v>
      </c>
      <c r="D47" s="136" t="s">
        <v>1077</v>
      </c>
      <c r="E47" s="134">
        <v>8</v>
      </c>
    </row>
    <row r="48" spans="1:5" ht="4" customHeight="1" x14ac:dyDescent="0.15">
      <c r="A48" s="124"/>
    </row>
    <row r="49" spans="1:7" s="137" customFormat="1" ht="10" customHeight="1" x14ac:dyDescent="0.15">
      <c r="A49" s="134" t="s">
        <v>712</v>
      </c>
      <c r="B49" s="135" t="s">
        <v>1014</v>
      </c>
      <c r="C49" s="134">
        <v>-5.6</v>
      </c>
      <c r="D49" s="136" t="s">
        <v>1114</v>
      </c>
      <c r="E49" s="134">
        <f>SUM(E50:E57)</f>
        <v>69</v>
      </c>
    </row>
    <row r="50" spans="1:7" s="137" customFormat="1" ht="10" customHeight="1" x14ac:dyDescent="0.15">
      <c r="A50" s="134" t="s">
        <v>1104</v>
      </c>
      <c r="B50" s="135" t="s">
        <v>990</v>
      </c>
      <c r="C50" s="134">
        <v>-2.1</v>
      </c>
      <c r="D50" s="136" t="s">
        <v>913</v>
      </c>
      <c r="E50" s="134">
        <v>24</v>
      </c>
    </row>
    <row r="51" spans="1:7" s="137" customFormat="1" ht="10" customHeight="1" x14ac:dyDescent="0.15">
      <c r="A51" s="134"/>
      <c r="B51" s="135" t="s">
        <v>815</v>
      </c>
      <c r="C51" s="134">
        <v>-4.4000000000000004</v>
      </c>
      <c r="D51" s="136" t="s">
        <v>914</v>
      </c>
      <c r="E51" s="134">
        <v>12</v>
      </c>
    </row>
    <row r="52" spans="1:7" s="137" customFormat="1" ht="10" customHeight="1" x14ac:dyDescent="0.15">
      <c r="A52" s="134"/>
      <c r="B52" s="135" t="s">
        <v>991</v>
      </c>
      <c r="C52" s="134">
        <v>-6.1</v>
      </c>
      <c r="D52" s="136" t="s">
        <v>915</v>
      </c>
      <c r="E52" s="134">
        <v>6</v>
      </c>
    </row>
    <row r="53" spans="1:7" s="137" customFormat="1" ht="10" customHeight="1" x14ac:dyDescent="0.15">
      <c r="A53" s="134"/>
      <c r="B53" s="135" t="s">
        <v>992</v>
      </c>
      <c r="C53" s="134">
        <v>-6.6</v>
      </c>
      <c r="D53" s="136" t="s">
        <v>916</v>
      </c>
      <c r="E53" s="134">
        <v>6</v>
      </c>
    </row>
    <row r="54" spans="1:7" s="137" customFormat="1" ht="10" customHeight="1" x14ac:dyDescent="0.15">
      <c r="A54" s="134"/>
      <c r="B54" s="135" t="s">
        <v>993</v>
      </c>
      <c r="C54" s="134">
        <v>-6.5</v>
      </c>
      <c r="D54" s="136" t="s">
        <v>917</v>
      </c>
      <c r="E54" s="134">
        <v>7</v>
      </c>
    </row>
    <row r="55" spans="1:7" s="137" customFormat="1" ht="10" customHeight="1" x14ac:dyDescent="0.15">
      <c r="A55" s="134"/>
      <c r="B55" s="135" t="s">
        <v>994</v>
      </c>
      <c r="C55" s="134">
        <v>-7.7</v>
      </c>
      <c r="D55" s="136" t="s">
        <v>1115</v>
      </c>
      <c r="E55" s="134">
        <v>7</v>
      </c>
    </row>
    <row r="56" spans="1:7" s="137" customFormat="1" ht="10" customHeight="1" x14ac:dyDescent="0.15">
      <c r="A56" s="134"/>
      <c r="B56" s="135" t="s">
        <v>340</v>
      </c>
      <c r="C56" s="136" t="s">
        <v>912</v>
      </c>
      <c r="D56" s="136" t="s">
        <v>1027</v>
      </c>
      <c r="E56" s="134">
        <v>2</v>
      </c>
    </row>
    <row r="57" spans="1:7" s="137" customFormat="1" ht="10" customHeight="1" x14ac:dyDescent="0.15">
      <c r="A57" s="134"/>
      <c r="B57" s="135" t="s">
        <v>1106</v>
      </c>
      <c r="C57" s="134">
        <v>-9.5</v>
      </c>
      <c r="D57" s="136" t="s">
        <v>918</v>
      </c>
      <c r="E57" s="134">
        <v>5</v>
      </c>
    </row>
    <row r="58" spans="1:7" ht="4" customHeight="1" x14ac:dyDescent="0.15"/>
    <row r="59" spans="1:7" ht="10" customHeight="1" x14ac:dyDescent="0.15">
      <c r="A59" s="125" t="s">
        <v>910</v>
      </c>
      <c r="B59" s="124" t="s">
        <v>1014</v>
      </c>
      <c r="C59" s="126">
        <v>-9.4</v>
      </c>
      <c r="D59" s="126" t="s">
        <v>1060</v>
      </c>
      <c r="E59" s="125">
        <f>SUM(E60:E67)</f>
        <v>113</v>
      </c>
    </row>
    <row r="60" spans="1:7" ht="10" customHeight="1" x14ac:dyDescent="0.15">
      <c r="A60" s="125" t="s">
        <v>911</v>
      </c>
      <c r="B60" s="124" t="s">
        <v>990</v>
      </c>
      <c r="C60" s="125">
        <v>-8.6</v>
      </c>
      <c r="D60" s="126" t="s">
        <v>919</v>
      </c>
      <c r="E60" s="125">
        <v>35</v>
      </c>
    </row>
    <row r="61" spans="1:7" ht="10" customHeight="1" x14ac:dyDescent="0.15">
      <c r="B61" s="124" t="s">
        <v>815</v>
      </c>
      <c r="C61" s="125">
        <v>-9.3000000000000007</v>
      </c>
      <c r="D61" s="126" t="s">
        <v>1107</v>
      </c>
      <c r="E61" s="125">
        <v>11</v>
      </c>
    </row>
    <row r="62" spans="1:7" ht="10" customHeight="1" x14ac:dyDescent="0.15">
      <c r="B62" s="124" t="s">
        <v>991</v>
      </c>
      <c r="C62" s="125">
        <v>-10.4</v>
      </c>
      <c r="D62" s="126" t="s">
        <v>1118</v>
      </c>
      <c r="E62" s="125">
        <v>10</v>
      </c>
    </row>
    <row r="63" spans="1:7" ht="10" customHeight="1" x14ac:dyDescent="0.15">
      <c r="B63" s="124" t="s">
        <v>992</v>
      </c>
      <c r="C63" s="125">
        <v>-9.6999999999999993</v>
      </c>
      <c r="D63" s="126" t="s">
        <v>1108</v>
      </c>
      <c r="E63" s="125">
        <v>14</v>
      </c>
    </row>
    <row r="64" spans="1:7" ht="10" customHeight="1" x14ac:dyDescent="0.15">
      <c r="B64" s="124" t="s">
        <v>993</v>
      </c>
      <c r="C64" s="125">
        <v>-8.6</v>
      </c>
      <c r="D64" s="126" t="s">
        <v>1109</v>
      </c>
      <c r="E64" s="125">
        <v>15</v>
      </c>
      <c r="G64" s="127"/>
    </row>
    <row r="65" spans="2:5" ht="10" customHeight="1" x14ac:dyDescent="0.15">
      <c r="B65" s="124" t="s">
        <v>994</v>
      </c>
      <c r="C65" s="125">
        <v>-9.8000000000000007</v>
      </c>
      <c r="D65" s="126" t="s">
        <v>1110</v>
      </c>
      <c r="E65" s="125">
        <v>15</v>
      </c>
    </row>
    <row r="66" spans="2:5" ht="10" customHeight="1" x14ac:dyDescent="0.15">
      <c r="B66" s="124" t="s">
        <v>340</v>
      </c>
      <c r="C66" s="125">
        <v>-7.7</v>
      </c>
      <c r="D66" s="126" t="s">
        <v>1111</v>
      </c>
      <c r="E66" s="125">
        <v>7</v>
      </c>
    </row>
    <row r="67" spans="2:5" ht="10" customHeight="1" x14ac:dyDescent="0.15">
      <c r="B67" s="124" t="s">
        <v>1106</v>
      </c>
      <c r="C67" s="125">
        <v>-10.4</v>
      </c>
      <c r="D67" s="126" t="s">
        <v>1112</v>
      </c>
      <c r="E67" s="125">
        <v>6</v>
      </c>
    </row>
  </sheetData>
  <phoneticPr fontId="37" type="noConversion"/>
  <pageMargins left="2.54" right="2.54"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150" workbookViewId="0">
      <selection activeCell="D9" sqref="D9"/>
    </sheetView>
  </sheetViews>
  <sheetFormatPr baseColWidth="10" defaultRowHeight="13" x14ac:dyDescent="0.15"/>
  <cols>
    <col min="1" max="1" width="6.6640625" customWidth="1"/>
    <col min="2" max="2" width="8.5" customWidth="1"/>
    <col min="3" max="4" width="6.33203125" customWidth="1"/>
    <col min="5" max="7" width="6.83203125" customWidth="1"/>
    <col min="8" max="8" width="8.6640625" customWidth="1"/>
    <col min="9" max="10" width="8.5" customWidth="1"/>
    <col min="11" max="11" width="10.5" customWidth="1"/>
    <col min="12" max="12" width="8.6640625" customWidth="1"/>
    <col min="20" max="20" width="3.83203125" customWidth="1"/>
  </cols>
  <sheetData>
    <row r="1" spans="1:14" ht="16" x14ac:dyDescent="0.2">
      <c r="A1" s="144" t="s">
        <v>1076</v>
      </c>
      <c r="B1" s="144"/>
      <c r="C1" s="144"/>
      <c r="D1" s="144"/>
      <c r="E1" s="145"/>
      <c r="F1" s="145"/>
      <c r="G1" s="145"/>
      <c r="H1" s="145"/>
      <c r="I1" s="145"/>
      <c r="J1" s="145"/>
      <c r="K1" s="145"/>
      <c r="L1" s="9"/>
      <c r="M1" s="9"/>
      <c r="N1" s="2"/>
    </row>
    <row r="2" spans="1:14" ht="32" customHeight="1" x14ac:dyDescent="0.2">
      <c r="A2" s="146"/>
      <c r="B2" s="146"/>
      <c r="C2" s="146"/>
      <c r="D2" s="146"/>
      <c r="E2" s="146"/>
      <c r="F2" s="146"/>
      <c r="G2" s="146"/>
      <c r="H2" s="146"/>
      <c r="I2" s="146"/>
      <c r="J2" s="146"/>
      <c r="K2" s="146"/>
      <c r="L2" s="13"/>
      <c r="M2" s="9"/>
    </row>
    <row r="3" spans="1:14" ht="16" x14ac:dyDescent="0.2">
      <c r="A3" s="68" t="s">
        <v>215</v>
      </c>
      <c r="B3" s="68" t="s">
        <v>371</v>
      </c>
      <c r="C3" s="69" t="s">
        <v>372</v>
      </c>
      <c r="D3" s="69" t="s">
        <v>372</v>
      </c>
      <c r="E3" s="69" t="s">
        <v>373</v>
      </c>
      <c r="F3" s="69" t="s">
        <v>373</v>
      </c>
      <c r="G3" s="69" t="s">
        <v>373</v>
      </c>
      <c r="H3" s="69" t="s">
        <v>358</v>
      </c>
      <c r="I3" s="69" t="s">
        <v>358</v>
      </c>
      <c r="J3" s="69" t="s">
        <v>358</v>
      </c>
      <c r="K3" s="147" t="s">
        <v>28</v>
      </c>
      <c r="M3" s="10"/>
      <c r="N3" s="3"/>
    </row>
    <row r="4" spans="1:14" ht="27" customHeight="1" x14ac:dyDescent="0.2">
      <c r="A4" s="70"/>
      <c r="B4" s="70" t="s">
        <v>398</v>
      </c>
      <c r="C4" s="70" t="s">
        <v>359</v>
      </c>
      <c r="D4" s="70" t="s">
        <v>360</v>
      </c>
      <c r="E4" s="70" t="s">
        <v>361</v>
      </c>
      <c r="F4" s="70" t="s">
        <v>362</v>
      </c>
      <c r="G4" s="70" t="s">
        <v>363</v>
      </c>
      <c r="H4" s="70" t="s">
        <v>364</v>
      </c>
      <c r="I4" s="70" t="s">
        <v>365</v>
      </c>
      <c r="J4" s="70" t="s">
        <v>366</v>
      </c>
      <c r="K4" s="148"/>
      <c r="M4" s="10"/>
    </row>
    <row r="5" spans="1:14" ht="14" x14ac:dyDescent="0.2">
      <c r="A5" s="71" t="s">
        <v>216</v>
      </c>
      <c r="B5" s="71"/>
      <c r="C5" s="72">
        <v>-8.1999999999999993</v>
      </c>
      <c r="D5" s="73" t="s">
        <v>367</v>
      </c>
      <c r="E5" s="72">
        <f>((1000+$C5)/((19.6/1000)+1))-1000</f>
        <v>-27.265594350725905</v>
      </c>
      <c r="F5" s="72">
        <f t="shared" ref="F5:F12" si="0">((1000+$C5)/((16.7/1000)+1))-1000</f>
        <v>-24.49100029507224</v>
      </c>
      <c r="G5" s="72">
        <f>((1000+$C5)/((4.7/1000)+1))-1000</f>
        <v>-12.839653627948564</v>
      </c>
      <c r="H5" s="72">
        <f>((1000+$E5)/((-14.1/1000)+1))-1000</f>
        <v>-13.353884116772406</v>
      </c>
      <c r="I5" s="72">
        <f>((1000+$F5)/((-14.1/1000)+1))-1000</f>
        <v>-10.539608778854131</v>
      </c>
      <c r="J5" s="72">
        <f>((1000+$G5)/((-14.1/1000)+1))-1000</f>
        <v>1.2783714089172236</v>
      </c>
      <c r="K5" s="74" t="s">
        <v>397</v>
      </c>
    </row>
    <row r="6" spans="1:14" ht="16" x14ac:dyDescent="0.2">
      <c r="A6" s="72" t="s">
        <v>217</v>
      </c>
      <c r="B6" s="72" t="s">
        <v>621</v>
      </c>
      <c r="C6" s="72">
        <v>-5.72</v>
      </c>
      <c r="D6" s="72">
        <v>-6.41</v>
      </c>
      <c r="E6" s="72">
        <f t="shared" ref="E6:E12" si="1">((1000+$C6)/((19.6/1000)+1))-1000</f>
        <v>-24.833267948215052</v>
      </c>
      <c r="F6" s="72">
        <f t="shared" si="0"/>
        <v>-22.051736008655439</v>
      </c>
      <c r="G6" s="72">
        <f>((1000+$D6)/((4.7/1000)+1))-1000</f>
        <v>-11.058027271822311</v>
      </c>
      <c r="H6" s="72">
        <f t="shared" ref="H6:H12" si="2">((1000+$E6)/((-14.1/1000)+1))-1000</f>
        <v>-10.886771425311963</v>
      </c>
      <c r="I6" s="72">
        <f t="shared" ref="I6:I11" si="3">((1000+$F6)/((-14.1/1000)+1))-1000</f>
        <v>-8.0654589802772989</v>
      </c>
      <c r="J6" s="72">
        <f t="shared" ref="J6:J12" si="4">((1000+$G6)/((-14.1/1000)+1))-1000</f>
        <v>3.0854779675197506</v>
      </c>
      <c r="K6" s="74" t="s">
        <v>622</v>
      </c>
      <c r="N6" s="2"/>
    </row>
    <row r="7" spans="1:14" ht="16" x14ac:dyDescent="0.2">
      <c r="A7" s="72" t="s">
        <v>218</v>
      </c>
      <c r="B7" s="72" t="s">
        <v>623</v>
      </c>
      <c r="C7" s="72">
        <v>-5.86</v>
      </c>
      <c r="D7" s="72">
        <v>-6.56</v>
      </c>
      <c r="E7" s="72">
        <f>((1000+$C7)/((19.6/1000)+1))-1000</f>
        <v>-24.970576696743933</v>
      </c>
      <c r="F7" s="72">
        <f t="shared" si="0"/>
        <v>-22.189436411920838</v>
      </c>
      <c r="G7" s="72">
        <f t="shared" ref="G7:G12" si="5">((1000+$D7)/((4.7/1000)+1))-1000</f>
        <v>-11.207325569821705</v>
      </c>
      <c r="H7" s="72">
        <f t="shared" si="2"/>
        <v>-11.026043915959008</v>
      </c>
      <c r="I7" s="72">
        <f t="shared" si="3"/>
        <v>-8.2051287269711111</v>
      </c>
      <c r="J7" s="72">
        <f t="shared" si="4"/>
        <v>2.9340444570223099</v>
      </c>
      <c r="K7" s="74" t="s">
        <v>624</v>
      </c>
      <c r="N7" s="2"/>
    </row>
    <row r="8" spans="1:14" ht="16" x14ac:dyDescent="0.2">
      <c r="A8" s="72" t="s">
        <v>219</v>
      </c>
      <c r="B8" s="72" t="s">
        <v>625</v>
      </c>
      <c r="C8" s="72">
        <v>-5.83</v>
      </c>
      <c r="D8" s="72">
        <v>-7.04</v>
      </c>
      <c r="E8" s="72">
        <f t="shared" si="1"/>
        <v>-24.941153393487753</v>
      </c>
      <c r="F8" s="72">
        <f t="shared" si="0"/>
        <v>-22.159929182649762</v>
      </c>
      <c r="G8" s="72">
        <f t="shared" si="5"/>
        <v>-11.685080123419766</v>
      </c>
      <c r="H8" s="72">
        <f t="shared" si="2"/>
        <v>-10.996199810820372</v>
      </c>
      <c r="I8" s="72">
        <f t="shared" si="3"/>
        <v>-8.1751994955368446</v>
      </c>
      <c r="J8" s="72">
        <f t="shared" si="4"/>
        <v>2.4494572234306133</v>
      </c>
      <c r="K8" s="74" t="s">
        <v>626</v>
      </c>
      <c r="N8" s="2"/>
    </row>
    <row r="9" spans="1:14" ht="16" x14ac:dyDescent="0.2">
      <c r="A9" s="72" t="s">
        <v>220</v>
      </c>
      <c r="B9" s="72" t="s">
        <v>627</v>
      </c>
      <c r="C9" s="72">
        <v>-5.32</v>
      </c>
      <c r="D9" s="72">
        <v>-6.53</v>
      </c>
      <c r="E9" s="72">
        <f t="shared" si="1"/>
        <v>-24.440957238132683</v>
      </c>
      <c r="F9" s="72">
        <f t="shared" si="0"/>
        <v>-21.658306285039771</v>
      </c>
      <c r="G9" s="72">
        <f t="shared" si="5"/>
        <v>-11.177465910221827</v>
      </c>
      <c r="H9" s="72">
        <f t="shared" si="2"/>
        <v>-10.488850023463556</v>
      </c>
      <c r="I9" s="72">
        <f t="shared" si="3"/>
        <v>-7.6664025611520401</v>
      </c>
      <c r="J9" s="72">
        <f t="shared" si="4"/>
        <v>2.964331159121798</v>
      </c>
      <c r="K9" s="74" t="s">
        <v>397</v>
      </c>
      <c r="N9" s="2"/>
    </row>
    <row r="10" spans="1:14" ht="16" x14ac:dyDescent="0.2">
      <c r="A10" s="72" t="s">
        <v>221</v>
      </c>
      <c r="B10" s="72" t="s">
        <v>691</v>
      </c>
      <c r="C10" s="72">
        <v>-5.46</v>
      </c>
      <c r="D10" s="72">
        <v>-6.66</v>
      </c>
      <c r="E10" s="72">
        <f t="shared" si="1"/>
        <v>-24.578265986661563</v>
      </c>
      <c r="F10" s="72">
        <f t="shared" si="0"/>
        <v>-21.796006688305283</v>
      </c>
      <c r="G10" s="72">
        <f t="shared" si="5"/>
        <v>-11.306857768488044</v>
      </c>
      <c r="H10" s="72">
        <f t="shared" si="2"/>
        <v>-10.628122514110487</v>
      </c>
      <c r="I10" s="72">
        <f t="shared" si="3"/>
        <v>-7.8060723078458523</v>
      </c>
      <c r="J10" s="72">
        <f t="shared" si="4"/>
        <v>2.8330887833573115</v>
      </c>
      <c r="K10" s="74" t="s">
        <v>626</v>
      </c>
      <c r="N10" s="2"/>
    </row>
    <row r="11" spans="1:14" ht="16" x14ac:dyDescent="0.2">
      <c r="A11" s="72" t="s">
        <v>222</v>
      </c>
      <c r="B11" s="72" t="s">
        <v>512</v>
      </c>
      <c r="C11" s="72">
        <v>-5.33</v>
      </c>
      <c r="D11" s="72">
        <v>-6.54</v>
      </c>
      <c r="E11" s="72">
        <f t="shared" si="1"/>
        <v>-24.450765005884705</v>
      </c>
      <c r="F11" s="72">
        <f t="shared" si="0"/>
        <v>-21.668142028130205</v>
      </c>
      <c r="G11" s="72">
        <f t="shared" si="5"/>
        <v>-11.187419130088529</v>
      </c>
      <c r="H11" s="72">
        <f t="shared" si="2"/>
        <v>-10.498798058509692</v>
      </c>
      <c r="I11" s="72">
        <f t="shared" si="3"/>
        <v>-7.6763789716302426</v>
      </c>
      <c r="J11" s="72">
        <f t="shared" si="4"/>
        <v>2.9542355917552641</v>
      </c>
      <c r="K11" s="74" t="s">
        <v>626</v>
      </c>
      <c r="N11" s="2"/>
    </row>
    <row r="12" spans="1:14" ht="16" x14ac:dyDescent="0.2">
      <c r="A12" s="72" t="s">
        <v>513</v>
      </c>
      <c r="B12" s="72" t="s">
        <v>514</v>
      </c>
      <c r="C12" s="72">
        <f>AVERAGE(C6:C11)</f>
        <v>-5.5866666666666669</v>
      </c>
      <c r="D12" s="72">
        <f>AVERAGE(D6:D11)</f>
        <v>-6.623333333333334</v>
      </c>
      <c r="E12" s="72">
        <f t="shared" si="1"/>
        <v>-24.702497711521005</v>
      </c>
      <c r="F12" s="72">
        <f t="shared" si="0"/>
        <v>-21.920592767450216</v>
      </c>
      <c r="G12" s="72">
        <f t="shared" si="5"/>
        <v>-11.270362628977068</v>
      </c>
      <c r="H12" s="72">
        <f t="shared" si="2"/>
        <v>-10.754130958029236</v>
      </c>
      <c r="I12" s="72">
        <f>((1000+$F12)/((-14.1/1000)+1))-1000</f>
        <v>-7.9324401739022505</v>
      </c>
      <c r="J12" s="72">
        <f t="shared" si="4"/>
        <v>2.8701058637011556</v>
      </c>
      <c r="K12" s="74" t="s">
        <v>397</v>
      </c>
      <c r="N12" s="2"/>
    </row>
    <row r="13" spans="1:14" ht="16" x14ac:dyDescent="0.2">
      <c r="A13" s="5"/>
      <c r="B13" s="5"/>
      <c r="C13" s="5"/>
      <c r="D13" s="5"/>
      <c r="E13" s="5"/>
      <c r="F13" s="5"/>
      <c r="G13" s="5"/>
      <c r="H13" s="5"/>
      <c r="I13" s="5"/>
      <c r="J13" s="5"/>
      <c r="K13" s="5"/>
      <c r="N13" s="2"/>
    </row>
    <row r="14" spans="1:14" ht="16" x14ac:dyDescent="0.2">
      <c r="A14" s="6"/>
      <c r="K14" s="6"/>
      <c r="N14" s="2"/>
    </row>
    <row r="15" spans="1:14" ht="16" x14ac:dyDescent="0.2">
      <c r="A15" s="6"/>
      <c r="K15" s="6"/>
      <c r="N15" s="2"/>
    </row>
    <row r="16" spans="1:14" ht="16" x14ac:dyDescent="0.2">
      <c r="A16" s="6"/>
      <c r="K16" s="6"/>
      <c r="N16" s="2"/>
    </row>
    <row r="17" spans="1:14" ht="16" x14ac:dyDescent="0.2">
      <c r="A17" s="6"/>
      <c r="K17" s="6"/>
      <c r="N17" s="2"/>
    </row>
    <row r="18" spans="1:14" ht="16" x14ac:dyDescent="0.2">
      <c r="A18" s="6"/>
      <c r="K18" s="6"/>
      <c r="N18" s="2"/>
    </row>
    <row r="19" spans="1:14" ht="16" x14ac:dyDescent="0.2">
      <c r="N19" s="2"/>
    </row>
    <row r="20" spans="1:14" ht="16" x14ac:dyDescent="0.2">
      <c r="A20" s="7"/>
      <c r="K20" s="8"/>
      <c r="L20" s="12"/>
      <c r="M20" s="12"/>
      <c r="N20" s="2"/>
    </row>
    <row r="21" spans="1:14" ht="16" x14ac:dyDescent="0.2">
      <c r="A21" s="8"/>
      <c r="K21" s="8"/>
      <c r="L21" s="12"/>
      <c r="M21" s="12"/>
      <c r="N21" s="2"/>
    </row>
    <row r="22" spans="1:14" ht="16" x14ac:dyDescent="0.2">
      <c r="A22" s="8"/>
      <c r="K22" s="8"/>
      <c r="L22" s="12"/>
      <c r="M22" s="12"/>
      <c r="N22" s="2"/>
    </row>
    <row r="23" spans="1:14" ht="16" x14ac:dyDescent="0.2">
      <c r="A23" s="2"/>
      <c r="K23" s="2"/>
      <c r="L23" s="9"/>
      <c r="M23" s="9"/>
      <c r="N23" s="2"/>
    </row>
    <row r="24" spans="1:14" ht="16" x14ac:dyDescent="0.2">
      <c r="A24" s="2"/>
      <c r="K24" s="2"/>
      <c r="L24" s="9"/>
      <c r="M24" s="9"/>
      <c r="N24" s="2"/>
    </row>
    <row r="25" spans="1:14" ht="16" x14ac:dyDescent="0.2">
      <c r="A25" s="2"/>
      <c r="K25" s="2"/>
      <c r="L25" s="9"/>
      <c r="M25" s="9"/>
      <c r="N25" s="2"/>
    </row>
    <row r="26" spans="1:14" ht="16" x14ac:dyDescent="0.2">
      <c r="A26" s="2"/>
      <c r="B26" s="2"/>
      <c r="C26" s="2"/>
      <c r="D26" s="2"/>
      <c r="J26" s="2"/>
      <c r="K26" s="2"/>
      <c r="L26" s="9"/>
      <c r="M26" s="9"/>
      <c r="N26" s="2"/>
    </row>
    <row r="27" spans="1:14" ht="16" x14ac:dyDescent="0.2">
      <c r="A27" s="2"/>
      <c r="B27" s="2"/>
      <c r="C27" s="2"/>
      <c r="D27" s="2"/>
      <c r="J27" s="2"/>
      <c r="K27" s="2"/>
      <c r="L27" s="9"/>
      <c r="M27" s="9"/>
      <c r="N27" s="2"/>
    </row>
    <row r="28" spans="1:14" ht="16" x14ac:dyDescent="0.2">
      <c r="A28" s="2"/>
      <c r="B28" s="2"/>
      <c r="C28" s="2"/>
      <c r="D28" s="2"/>
      <c r="J28" s="2"/>
      <c r="K28" s="2"/>
      <c r="L28" s="9"/>
      <c r="M28" s="9"/>
      <c r="N28" s="2"/>
    </row>
    <row r="29" spans="1:14" ht="16" x14ac:dyDescent="0.2">
      <c r="A29" s="2"/>
      <c r="B29" s="2"/>
      <c r="C29" s="2"/>
      <c r="D29" s="2"/>
      <c r="J29" s="2"/>
      <c r="K29" s="2"/>
      <c r="L29" s="9"/>
      <c r="M29" s="9"/>
      <c r="N29" s="2"/>
    </row>
    <row r="30" spans="1:14" ht="16" x14ac:dyDescent="0.2">
      <c r="A30" s="2"/>
      <c r="B30" s="2"/>
      <c r="C30" s="2"/>
      <c r="D30" s="2"/>
      <c r="J30" s="2"/>
      <c r="K30" s="2"/>
      <c r="L30" s="9"/>
      <c r="M30" s="9"/>
      <c r="N30" s="2"/>
    </row>
    <row r="31" spans="1:14" ht="16" x14ac:dyDescent="0.2">
      <c r="A31" s="2"/>
      <c r="B31" s="2"/>
      <c r="C31" s="2"/>
      <c r="D31" s="2"/>
      <c r="J31" s="2"/>
      <c r="K31" s="2"/>
      <c r="L31" s="9"/>
      <c r="M31" s="9"/>
      <c r="N31" s="2"/>
    </row>
    <row r="32" spans="1:14" ht="16" x14ac:dyDescent="0.2">
      <c r="A32" s="2"/>
      <c r="B32" s="2"/>
      <c r="C32" s="2"/>
      <c r="D32" s="2"/>
      <c r="J32" s="2"/>
      <c r="K32" s="2"/>
      <c r="L32" s="9"/>
      <c r="M32" s="9"/>
      <c r="N32" s="2"/>
    </row>
    <row r="33" spans="1:14" ht="16" x14ac:dyDescent="0.2">
      <c r="A33" s="2"/>
      <c r="B33" s="2"/>
      <c r="C33" s="2"/>
      <c r="D33" s="2"/>
      <c r="J33" s="2"/>
      <c r="K33" s="2"/>
      <c r="L33" s="9"/>
      <c r="M33" s="9"/>
      <c r="N33" s="2"/>
    </row>
    <row r="34" spans="1:14" ht="16" x14ac:dyDescent="0.2">
      <c r="A34" s="2"/>
      <c r="B34" s="2"/>
      <c r="C34" s="2"/>
      <c r="D34" s="2"/>
      <c r="J34" s="2"/>
      <c r="K34" s="2"/>
      <c r="L34" s="9"/>
      <c r="M34" s="9"/>
      <c r="N34" s="2"/>
    </row>
    <row r="35" spans="1:14" ht="16" x14ac:dyDescent="0.2">
      <c r="A35" s="2"/>
      <c r="B35" s="2"/>
      <c r="C35" s="2"/>
      <c r="D35" s="2"/>
      <c r="J35" s="2"/>
      <c r="K35" s="2"/>
      <c r="L35" s="9"/>
      <c r="M35" s="9"/>
      <c r="N35" s="2"/>
    </row>
    <row r="36" spans="1:14" ht="16" x14ac:dyDescent="0.2">
      <c r="A36" s="2"/>
      <c r="B36" s="2"/>
      <c r="C36" s="2"/>
      <c r="D36" s="2"/>
      <c r="J36" s="2"/>
      <c r="K36" s="2"/>
      <c r="L36" s="9"/>
      <c r="M36" s="9"/>
      <c r="N36" s="2"/>
    </row>
    <row r="37" spans="1:14" ht="16" x14ac:dyDescent="0.2">
      <c r="A37" s="2"/>
      <c r="B37" s="2"/>
      <c r="C37" s="2"/>
      <c r="D37" s="2"/>
      <c r="J37" s="2"/>
      <c r="K37" s="2"/>
      <c r="L37" s="9"/>
      <c r="M37" s="9"/>
      <c r="N37" s="2"/>
    </row>
    <row r="38" spans="1:14" ht="16" x14ac:dyDescent="0.2">
      <c r="A38" s="2"/>
      <c r="B38" s="2"/>
      <c r="C38" s="2"/>
      <c r="D38" s="2"/>
      <c r="J38" s="2"/>
      <c r="K38" s="2"/>
      <c r="L38" s="9"/>
      <c r="M38" s="9"/>
      <c r="N38" s="2"/>
    </row>
    <row r="39" spans="1:14" ht="16" x14ac:dyDescent="0.2">
      <c r="A39" s="2"/>
      <c r="B39" s="2"/>
      <c r="C39" s="2"/>
      <c r="D39" s="2"/>
      <c r="J39" s="2"/>
      <c r="K39" s="2"/>
      <c r="L39" s="9"/>
      <c r="M39" s="9"/>
      <c r="N39" s="2"/>
    </row>
    <row r="40" spans="1:14" ht="16" x14ac:dyDescent="0.2">
      <c r="A40" s="2"/>
      <c r="B40" s="2"/>
      <c r="C40" s="2"/>
      <c r="D40" s="2"/>
      <c r="J40" s="2"/>
      <c r="K40" s="2"/>
      <c r="L40" s="9"/>
      <c r="M40" s="9"/>
      <c r="N40" s="2"/>
    </row>
    <row r="41" spans="1:14" ht="16" x14ac:dyDescent="0.2">
      <c r="A41" s="2"/>
      <c r="B41" s="2"/>
      <c r="C41" s="2"/>
      <c r="D41" s="2"/>
      <c r="J41" s="2"/>
      <c r="K41" s="2"/>
      <c r="L41" s="9"/>
      <c r="M41" s="9"/>
      <c r="N41" s="2"/>
    </row>
    <row r="42" spans="1:14" ht="16" x14ac:dyDescent="0.2">
      <c r="A42" s="2"/>
      <c r="B42" s="2"/>
      <c r="C42" s="2"/>
      <c r="D42" s="2"/>
      <c r="J42" s="2"/>
      <c r="K42" s="2"/>
      <c r="L42" s="9"/>
      <c r="M42" s="9"/>
      <c r="N42" s="2"/>
    </row>
    <row r="43" spans="1:14" ht="16" x14ac:dyDescent="0.2">
      <c r="A43" s="2"/>
      <c r="B43" s="2"/>
      <c r="C43" s="2"/>
      <c r="D43" s="2"/>
      <c r="J43" s="2"/>
      <c r="K43" s="2"/>
      <c r="L43" s="9"/>
      <c r="M43" s="9"/>
      <c r="N43" s="2"/>
    </row>
    <row r="44" spans="1:14" ht="16" x14ac:dyDescent="0.2">
      <c r="A44" s="2"/>
      <c r="B44" s="2"/>
      <c r="C44" s="2"/>
      <c r="D44" s="2"/>
      <c r="J44" s="2"/>
      <c r="K44" s="2"/>
      <c r="L44" s="9"/>
      <c r="M44" s="9"/>
      <c r="N44" s="2"/>
    </row>
    <row r="45" spans="1:14" ht="16" x14ac:dyDescent="0.2">
      <c r="A45" s="2"/>
      <c r="B45" s="2"/>
      <c r="C45" s="2"/>
      <c r="D45" s="2"/>
      <c r="J45" s="2"/>
      <c r="K45" s="2"/>
      <c r="L45" s="24"/>
      <c r="M45" s="23"/>
      <c r="N45" s="23"/>
    </row>
    <row r="46" spans="1:14" ht="16" x14ac:dyDescent="0.2">
      <c r="A46" s="2"/>
      <c r="B46" s="2"/>
      <c r="C46" s="2"/>
      <c r="D46" s="2"/>
      <c r="J46" s="2"/>
      <c r="K46" s="2"/>
    </row>
    <row r="47" spans="1:14" ht="16" x14ac:dyDescent="0.2">
      <c r="A47" s="2"/>
      <c r="B47" s="2"/>
      <c r="C47" s="2"/>
      <c r="D47" s="2"/>
      <c r="J47" s="2"/>
      <c r="K47" s="2"/>
    </row>
    <row r="48" spans="1:14" ht="16" x14ac:dyDescent="0.2">
      <c r="A48" s="2"/>
      <c r="B48" s="2"/>
      <c r="C48" s="2"/>
      <c r="D48" s="2"/>
      <c r="J48" s="2"/>
      <c r="K48" s="2"/>
    </row>
    <row r="49" spans="1:20" ht="16" x14ac:dyDescent="0.2">
      <c r="A49" s="2"/>
      <c r="B49" s="2"/>
      <c r="C49" s="2"/>
      <c r="D49" s="2"/>
      <c r="J49" s="2"/>
      <c r="K49" s="2"/>
      <c r="L49" s="1"/>
    </row>
    <row r="50" spans="1:20" ht="16" x14ac:dyDescent="0.2">
      <c r="A50" s="2"/>
      <c r="B50" s="2"/>
      <c r="C50" s="2"/>
      <c r="D50" s="2"/>
      <c r="J50" s="2"/>
      <c r="K50" s="2"/>
      <c r="L50" s="15"/>
      <c r="M50" s="14"/>
      <c r="O50" s="4"/>
      <c r="P50" s="4"/>
      <c r="Q50" s="4"/>
      <c r="R50" s="4"/>
      <c r="S50" s="4"/>
      <c r="T50" s="4"/>
    </row>
    <row r="51" spans="1:20" ht="16" x14ac:dyDescent="0.2">
      <c r="A51" s="2"/>
      <c r="B51" s="2"/>
      <c r="C51" s="2"/>
      <c r="D51" s="2"/>
      <c r="J51" s="2"/>
      <c r="K51" s="2"/>
      <c r="L51" s="15"/>
      <c r="M51" s="14"/>
      <c r="O51" s="4"/>
      <c r="P51" s="4"/>
      <c r="Q51" s="4"/>
      <c r="R51" s="4"/>
      <c r="S51" s="4"/>
      <c r="T51" s="4"/>
    </row>
    <row r="52" spans="1:20" ht="16" x14ac:dyDescent="0.2">
      <c r="A52" s="2"/>
      <c r="B52" s="2"/>
      <c r="C52" s="2"/>
      <c r="D52" s="2"/>
      <c r="J52" s="2"/>
      <c r="K52" s="2"/>
      <c r="L52" s="15"/>
      <c r="M52" s="14"/>
      <c r="O52" s="4"/>
      <c r="P52" s="4"/>
      <c r="Q52" s="4"/>
      <c r="R52" s="4"/>
      <c r="S52" s="4"/>
      <c r="T52" s="4"/>
    </row>
    <row r="53" spans="1:20" ht="16" x14ac:dyDescent="0.2">
      <c r="A53" s="2"/>
      <c r="B53" s="2"/>
      <c r="C53" s="2"/>
      <c r="D53" s="2"/>
      <c r="J53" s="2"/>
      <c r="K53" s="2"/>
      <c r="L53" s="15"/>
      <c r="M53" s="14"/>
      <c r="O53" s="4"/>
      <c r="P53" s="4"/>
      <c r="Q53" s="4"/>
      <c r="R53" s="4"/>
      <c r="S53" s="4"/>
      <c r="T53" s="4"/>
    </row>
    <row r="54" spans="1:20" ht="16" x14ac:dyDescent="0.2">
      <c r="A54" s="2"/>
      <c r="B54" s="2"/>
      <c r="C54" s="2"/>
      <c r="D54" s="2"/>
      <c r="J54" s="2"/>
      <c r="K54" s="2"/>
      <c r="L54" s="15"/>
      <c r="M54" s="14"/>
      <c r="O54" s="4"/>
      <c r="P54" s="4"/>
      <c r="Q54" s="4"/>
      <c r="R54" s="4"/>
      <c r="S54" s="4"/>
      <c r="T54" s="4"/>
    </row>
    <row r="55" spans="1:20" ht="16" x14ac:dyDescent="0.2">
      <c r="A55" s="2"/>
      <c r="B55" s="2"/>
      <c r="C55" s="2"/>
      <c r="D55" s="2"/>
      <c r="E55" s="2"/>
      <c r="F55" s="2"/>
      <c r="G55" s="2"/>
      <c r="H55" s="2"/>
      <c r="I55" s="2"/>
      <c r="J55" s="2"/>
      <c r="K55" s="2"/>
      <c r="L55" s="15"/>
      <c r="M55" s="14"/>
      <c r="O55" s="4"/>
      <c r="P55" s="4"/>
      <c r="Q55" s="4"/>
      <c r="R55" s="4"/>
      <c r="S55" s="4"/>
      <c r="T55" s="4"/>
    </row>
    <row r="56" spans="1:20" ht="16" x14ac:dyDescent="0.2">
      <c r="L56" s="15"/>
      <c r="M56" s="14"/>
      <c r="O56" s="4"/>
      <c r="P56" s="4"/>
      <c r="Q56" s="4"/>
      <c r="R56" s="4"/>
      <c r="S56" s="4"/>
      <c r="T56" s="4"/>
    </row>
  </sheetData>
  <mergeCells count="2">
    <mergeCell ref="A1:K2"/>
    <mergeCell ref="K3:K4"/>
  </mergeCells>
  <phoneticPr fontId="4" type="noConversion"/>
  <pageMargins left="0.5" right="0.5" top="1" bottom="1" header="0.5" footer="0.5"/>
  <pageSetup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150" workbookViewId="0">
      <selection activeCell="C8" sqref="C8"/>
    </sheetView>
  </sheetViews>
  <sheetFormatPr baseColWidth="10" defaultRowHeight="13" x14ac:dyDescent="0.15"/>
  <cols>
    <col min="6" max="6" width="0.1640625" customWidth="1"/>
  </cols>
  <sheetData>
    <row r="1" spans="1:11" x14ac:dyDescent="0.15">
      <c r="A1" s="149" t="s">
        <v>1154</v>
      </c>
      <c r="B1" s="149"/>
      <c r="C1" s="149"/>
      <c r="D1" s="149"/>
      <c r="E1" s="149"/>
      <c r="F1" s="149"/>
      <c r="G1" s="28"/>
      <c r="H1" s="28"/>
      <c r="I1" s="28"/>
      <c r="J1" s="28"/>
      <c r="K1" s="28"/>
    </row>
    <row r="2" spans="1:11" ht="17" customHeight="1" x14ac:dyDescent="0.15">
      <c r="A2" s="150"/>
      <c r="B2" s="150"/>
      <c r="C2" s="150"/>
      <c r="D2" s="150"/>
      <c r="E2" s="150"/>
      <c r="F2" s="150"/>
      <c r="G2" s="28"/>
      <c r="H2" s="28"/>
      <c r="I2" s="28"/>
      <c r="J2" s="28"/>
      <c r="K2" s="28"/>
    </row>
    <row r="3" spans="1:11" x14ac:dyDescent="0.15">
      <c r="A3" s="75" t="s">
        <v>516</v>
      </c>
      <c r="B3" s="75" t="s">
        <v>517</v>
      </c>
      <c r="C3" s="75" t="s">
        <v>214</v>
      </c>
      <c r="D3" s="75" t="s">
        <v>515</v>
      </c>
      <c r="E3" s="75" t="s">
        <v>27</v>
      </c>
      <c r="F3" s="30"/>
    </row>
    <row r="4" spans="1:11" x14ac:dyDescent="0.15">
      <c r="A4" s="78">
        <v>3.2</v>
      </c>
      <c r="B4" s="103">
        <v>0.81146200000000002</v>
      </c>
      <c r="C4" s="76">
        <v>9.4000000000000004E-3</v>
      </c>
      <c r="D4" s="76" t="s">
        <v>518</v>
      </c>
      <c r="E4" s="76">
        <v>13</v>
      </c>
      <c r="F4" s="30"/>
    </row>
    <row r="5" spans="1:11" x14ac:dyDescent="0.15">
      <c r="A5" s="78">
        <v>4.2</v>
      </c>
      <c r="B5" s="103">
        <v>0.81249499999999997</v>
      </c>
      <c r="C5" s="76" t="s">
        <v>519</v>
      </c>
      <c r="D5" s="76" t="s">
        <v>518</v>
      </c>
      <c r="E5" s="76">
        <v>53</v>
      </c>
      <c r="F5" s="30"/>
    </row>
    <row r="6" spans="1:11" x14ac:dyDescent="0.15">
      <c r="A6" s="78">
        <v>6.5</v>
      </c>
      <c r="B6" s="103">
        <v>0.91634800000000005</v>
      </c>
      <c r="C6" s="76" t="s">
        <v>519</v>
      </c>
      <c r="D6" s="76" t="s">
        <v>518</v>
      </c>
      <c r="E6" s="76">
        <v>79</v>
      </c>
      <c r="F6" s="30"/>
    </row>
    <row r="7" spans="1:11" x14ac:dyDescent="0.15">
      <c r="A7" s="78">
        <v>7.4</v>
      </c>
      <c r="B7" s="103">
        <v>0.97039200000000003</v>
      </c>
      <c r="C7" s="76">
        <v>3.4299999999999997E-2</v>
      </c>
      <c r="D7" s="76" t="s">
        <v>518</v>
      </c>
      <c r="E7" s="76">
        <v>91</v>
      </c>
      <c r="F7" s="30"/>
    </row>
    <row r="8" spans="1:11" x14ac:dyDescent="0.15">
      <c r="A8" s="78">
        <v>9.3000000000000007</v>
      </c>
      <c r="B8" s="103">
        <v>0.95021699999999998</v>
      </c>
      <c r="C8" s="76">
        <v>0.1246</v>
      </c>
      <c r="D8" s="76" t="s">
        <v>520</v>
      </c>
      <c r="E8" s="76">
        <v>34</v>
      </c>
      <c r="F8" s="30"/>
    </row>
    <row r="9" spans="1:11" x14ac:dyDescent="0.15">
      <c r="A9" s="78">
        <v>9.6</v>
      </c>
      <c r="B9" s="103">
        <v>0.95186899999999997</v>
      </c>
      <c r="C9" s="103">
        <v>9.7999999999999997E-4</v>
      </c>
      <c r="D9" s="76" t="s">
        <v>518</v>
      </c>
      <c r="E9" s="76">
        <v>69</v>
      </c>
      <c r="F9" s="30"/>
    </row>
    <row r="10" spans="1:11" x14ac:dyDescent="0.15">
      <c r="A10" s="78">
        <v>9.9</v>
      </c>
      <c r="B10" s="103">
        <v>0.85226100000000005</v>
      </c>
      <c r="C10" s="76" t="s">
        <v>519</v>
      </c>
      <c r="D10" s="76" t="s">
        <v>518</v>
      </c>
      <c r="E10" s="76">
        <v>113</v>
      </c>
      <c r="F10" s="30"/>
    </row>
    <row r="11" spans="1:11" x14ac:dyDescent="0.15">
      <c r="A11" s="76" t="s">
        <v>521</v>
      </c>
      <c r="B11" s="103">
        <v>0.94519900000000001</v>
      </c>
      <c r="C11" s="76" t="s">
        <v>519</v>
      </c>
      <c r="D11" s="76" t="s">
        <v>518</v>
      </c>
      <c r="E11" s="76">
        <f>SUM(E4:E10)</f>
        <v>452</v>
      </c>
      <c r="F11" s="30"/>
    </row>
    <row r="12" spans="1:11" x14ac:dyDescent="0.15">
      <c r="A12" s="30"/>
      <c r="B12" s="30"/>
      <c r="C12" s="30"/>
      <c r="D12" s="30"/>
      <c r="E12" s="30"/>
      <c r="F12" s="30"/>
    </row>
  </sheetData>
  <mergeCells count="1">
    <mergeCell ref="A1:F2"/>
  </mergeCells>
  <phoneticPr fontId="4" type="noConversion"/>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150" workbookViewId="0">
      <selection activeCell="D6" sqref="D6"/>
    </sheetView>
  </sheetViews>
  <sheetFormatPr baseColWidth="10" defaultRowHeight="13" x14ac:dyDescent="0.15"/>
  <cols>
    <col min="1" max="1" width="6.83203125" customWidth="1"/>
    <col min="2" max="2" width="3.5" customWidth="1"/>
    <col min="3" max="3" width="4.83203125" customWidth="1"/>
    <col min="4" max="4" width="3.5" customWidth="1"/>
    <col min="5" max="5" width="4.83203125" customWidth="1"/>
    <col min="6" max="6" width="3.33203125" customWidth="1"/>
    <col min="7" max="7" width="5.33203125" customWidth="1"/>
    <col min="8" max="8" width="3.5" customWidth="1"/>
    <col min="9" max="9" width="5" customWidth="1"/>
    <col min="10" max="10" width="3.5" customWidth="1"/>
    <col min="11" max="11" width="5" customWidth="1"/>
    <col min="12" max="12" width="3.5" customWidth="1"/>
    <col min="13" max="13" width="4.83203125" customWidth="1"/>
    <col min="14" max="14" width="3.83203125" customWidth="1"/>
    <col min="15" max="15" width="3.5" customWidth="1"/>
    <col min="16" max="16" width="4.1640625" customWidth="1"/>
    <col min="17" max="17" width="5.33203125" customWidth="1"/>
  </cols>
  <sheetData>
    <row r="1" spans="1:17" x14ac:dyDescent="0.15">
      <c r="A1" s="151" t="s">
        <v>1155</v>
      </c>
      <c r="B1" s="152"/>
      <c r="C1" s="152"/>
      <c r="D1" s="152"/>
      <c r="E1" s="152"/>
      <c r="F1" s="152"/>
      <c r="G1" s="152"/>
      <c r="H1" s="152"/>
      <c r="I1" s="152"/>
      <c r="J1" s="152"/>
      <c r="K1" s="152"/>
      <c r="L1" s="152"/>
      <c r="M1" s="152"/>
      <c r="N1" s="152"/>
      <c r="O1" s="152"/>
      <c r="P1" s="152"/>
      <c r="Q1" s="152"/>
    </row>
    <row r="2" spans="1:17" x14ac:dyDescent="0.15">
      <c r="A2" s="152"/>
      <c r="B2" s="152"/>
      <c r="C2" s="152"/>
      <c r="D2" s="152"/>
      <c r="E2" s="152"/>
      <c r="F2" s="152"/>
      <c r="G2" s="152"/>
      <c r="H2" s="152"/>
      <c r="I2" s="152"/>
      <c r="J2" s="152"/>
      <c r="K2" s="152"/>
      <c r="L2" s="152"/>
      <c r="M2" s="152"/>
      <c r="N2" s="152"/>
      <c r="O2" s="152"/>
      <c r="P2" s="152"/>
      <c r="Q2" s="152"/>
    </row>
    <row r="3" spans="1:17" x14ac:dyDescent="0.15">
      <c r="A3" s="153"/>
      <c r="B3" s="153"/>
      <c r="C3" s="153"/>
      <c r="D3" s="153"/>
      <c r="E3" s="153"/>
      <c r="F3" s="153"/>
      <c r="G3" s="153"/>
      <c r="H3" s="153"/>
      <c r="I3" s="153"/>
      <c r="J3" s="153"/>
      <c r="K3" s="153"/>
      <c r="L3" s="153"/>
      <c r="M3" s="153"/>
      <c r="N3" s="153"/>
      <c r="O3" s="153"/>
      <c r="P3" s="153"/>
      <c r="Q3" s="153"/>
    </row>
    <row r="4" spans="1:17" x14ac:dyDescent="0.15">
      <c r="A4" s="19"/>
      <c r="B4" s="154" t="s">
        <v>213</v>
      </c>
      <c r="C4" s="155"/>
      <c r="D4" s="154" t="s">
        <v>212</v>
      </c>
      <c r="E4" s="155"/>
      <c r="F4" s="154" t="s">
        <v>211</v>
      </c>
      <c r="G4" s="155"/>
      <c r="H4" s="154" t="s">
        <v>210</v>
      </c>
      <c r="I4" s="155"/>
      <c r="J4" s="154" t="s">
        <v>209</v>
      </c>
      <c r="K4" s="155"/>
      <c r="L4" s="154" t="s">
        <v>208</v>
      </c>
      <c r="M4" s="155"/>
      <c r="N4" s="154" t="s">
        <v>207</v>
      </c>
      <c r="O4" s="155"/>
      <c r="P4" s="154" t="s">
        <v>206</v>
      </c>
      <c r="Q4" s="155"/>
    </row>
    <row r="5" spans="1:17" s="16" customFormat="1" ht="19" thickBot="1" x14ac:dyDescent="0.25">
      <c r="A5" s="98" t="s">
        <v>530</v>
      </c>
      <c r="B5" s="18" t="s">
        <v>205</v>
      </c>
      <c r="C5" s="17" t="s">
        <v>180</v>
      </c>
      <c r="D5" s="18" t="s">
        <v>384</v>
      </c>
      <c r="E5" s="17" t="s">
        <v>180</v>
      </c>
      <c r="F5" s="18" t="s">
        <v>383</v>
      </c>
      <c r="G5" s="17" t="s">
        <v>180</v>
      </c>
      <c r="H5" s="18" t="s">
        <v>383</v>
      </c>
      <c r="I5" s="17" t="s">
        <v>180</v>
      </c>
      <c r="J5" s="18" t="s">
        <v>382</v>
      </c>
      <c r="K5" s="17" t="s">
        <v>180</v>
      </c>
      <c r="L5" s="18" t="s">
        <v>382</v>
      </c>
      <c r="M5" s="17" t="s">
        <v>180</v>
      </c>
      <c r="N5" s="18" t="s">
        <v>382</v>
      </c>
      <c r="O5" s="17" t="s">
        <v>180</v>
      </c>
      <c r="P5" s="18" t="s">
        <v>381</v>
      </c>
      <c r="Q5" s="17" t="s">
        <v>180</v>
      </c>
    </row>
    <row r="6" spans="1:17" x14ac:dyDescent="0.15">
      <c r="A6" s="79" t="s">
        <v>522</v>
      </c>
      <c r="B6" s="80" t="s">
        <v>523</v>
      </c>
      <c r="C6" s="81" t="s">
        <v>523</v>
      </c>
      <c r="D6" s="84">
        <v>1.653</v>
      </c>
      <c r="E6" s="82">
        <v>0.19850000000000001</v>
      </c>
      <c r="F6" s="83">
        <v>0.1837</v>
      </c>
      <c r="G6" s="100">
        <v>0.66820000000000002</v>
      </c>
      <c r="H6" s="80" t="s">
        <v>523</v>
      </c>
      <c r="I6" s="81" t="s">
        <v>523</v>
      </c>
      <c r="J6" s="84">
        <v>2.0769000000000002</v>
      </c>
      <c r="K6" s="82">
        <v>0.14949999999999999</v>
      </c>
      <c r="L6" s="80" t="s">
        <v>523</v>
      </c>
      <c r="M6" s="81" t="s">
        <v>523</v>
      </c>
      <c r="N6" s="80" t="s">
        <v>523</v>
      </c>
      <c r="O6" s="81" t="s">
        <v>523</v>
      </c>
      <c r="P6" s="84">
        <v>7.3529</v>
      </c>
      <c r="Q6" s="85">
        <v>6.7000000000000002E-3</v>
      </c>
    </row>
    <row r="7" spans="1:17" x14ac:dyDescent="0.15">
      <c r="A7" s="79" t="s">
        <v>524</v>
      </c>
      <c r="B7" s="80" t="s">
        <v>523</v>
      </c>
      <c r="C7" s="81" t="s">
        <v>523</v>
      </c>
      <c r="D7" s="88" t="s">
        <v>523</v>
      </c>
      <c r="E7" s="81" t="s">
        <v>523</v>
      </c>
      <c r="F7" s="80" t="s">
        <v>523</v>
      </c>
      <c r="G7" s="89" t="s">
        <v>523</v>
      </c>
      <c r="H7" s="80" t="s">
        <v>523</v>
      </c>
      <c r="I7" s="81" t="s">
        <v>523</v>
      </c>
      <c r="J7" s="88" t="s">
        <v>523</v>
      </c>
      <c r="K7" s="81" t="s">
        <v>523</v>
      </c>
      <c r="L7" s="80" t="s">
        <v>523</v>
      </c>
      <c r="M7" s="81" t="s">
        <v>523</v>
      </c>
      <c r="N7" s="80" t="s">
        <v>523</v>
      </c>
      <c r="O7" s="81" t="s">
        <v>523</v>
      </c>
      <c r="P7" s="84">
        <v>5.6333000000000002</v>
      </c>
      <c r="Q7" s="85">
        <v>1.7600000000000001E-2</v>
      </c>
    </row>
    <row r="8" spans="1:17" x14ac:dyDescent="0.15">
      <c r="A8" s="79" t="s">
        <v>525</v>
      </c>
      <c r="B8" s="80" t="s">
        <v>278</v>
      </c>
      <c r="C8" s="81" t="s">
        <v>278</v>
      </c>
      <c r="D8" s="84">
        <v>4.0332999999999997</v>
      </c>
      <c r="E8" s="86">
        <v>4.4600000000000001E-2</v>
      </c>
      <c r="F8" s="83">
        <v>6.1223999999999998</v>
      </c>
      <c r="G8" s="85">
        <v>1.3299999999999999E-2</v>
      </c>
      <c r="H8" s="83">
        <v>0.72140000000000004</v>
      </c>
      <c r="I8" s="82">
        <v>0.3957</v>
      </c>
      <c r="J8" s="88" t="s">
        <v>278</v>
      </c>
      <c r="K8" s="81" t="s">
        <v>278</v>
      </c>
      <c r="L8" s="83">
        <v>0.85119999999999996</v>
      </c>
      <c r="M8" s="82">
        <v>0.35620000000000002</v>
      </c>
      <c r="N8" s="80" t="s">
        <v>278</v>
      </c>
      <c r="O8" s="81" t="s">
        <v>278</v>
      </c>
      <c r="P8" s="84">
        <v>30.006799999999998</v>
      </c>
      <c r="Q8" s="85" t="s">
        <v>179</v>
      </c>
    </row>
    <row r="9" spans="1:17" x14ac:dyDescent="0.15">
      <c r="A9" s="79" t="s">
        <v>526</v>
      </c>
      <c r="B9" s="80" t="s">
        <v>527</v>
      </c>
      <c r="C9" s="81" t="s">
        <v>527</v>
      </c>
      <c r="D9" s="84">
        <v>6.7000000000000002E-3</v>
      </c>
      <c r="E9" s="82">
        <v>0.93489999999999995</v>
      </c>
      <c r="F9" s="83">
        <v>2.5605000000000002</v>
      </c>
      <c r="G9" s="100">
        <v>0.1096</v>
      </c>
      <c r="H9" s="83">
        <v>9.9411000000000005</v>
      </c>
      <c r="I9" s="85">
        <v>1.6000000000000001E-3</v>
      </c>
      <c r="J9" s="88" t="s">
        <v>527</v>
      </c>
      <c r="K9" s="81" t="s">
        <v>527</v>
      </c>
      <c r="L9" s="80" t="s">
        <v>527</v>
      </c>
      <c r="M9" s="81" t="s">
        <v>527</v>
      </c>
      <c r="N9" s="80">
        <v>0</v>
      </c>
      <c r="O9" s="87">
        <v>1</v>
      </c>
      <c r="P9" s="88" t="s">
        <v>527</v>
      </c>
      <c r="Q9" s="89" t="s">
        <v>527</v>
      </c>
    </row>
    <row r="10" spans="1:17" x14ac:dyDescent="0.15">
      <c r="A10" s="79" t="s">
        <v>541</v>
      </c>
      <c r="B10" s="80" t="s">
        <v>528</v>
      </c>
      <c r="C10" s="81" t="s">
        <v>528</v>
      </c>
      <c r="D10" s="88" t="s">
        <v>528</v>
      </c>
      <c r="E10" s="81" t="s">
        <v>528</v>
      </c>
      <c r="F10" s="80" t="s">
        <v>528</v>
      </c>
      <c r="G10" s="89" t="s">
        <v>528</v>
      </c>
      <c r="H10" s="80" t="s">
        <v>528</v>
      </c>
      <c r="I10" s="81" t="s">
        <v>528</v>
      </c>
      <c r="J10" s="88" t="s">
        <v>528</v>
      </c>
      <c r="K10" s="81" t="s">
        <v>528</v>
      </c>
      <c r="L10" s="80" t="s">
        <v>528</v>
      </c>
      <c r="M10" s="81" t="s">
        <v>528</v>
      </c>
      <c r="N10" s="80" t="s">
        <v>528</v>
      </c>
      <c r="O10" s="81" t="s">
        <v>528</v>
      </c>
      <c r="P10" s="88">
        <v>11.2112</v>
      </c>
      <c r="Q10" s="90">
        <v>8.0000000000000004E-4</v>
      </c>
    </row>
    <row r="11" spans="1:17" x14ac:dyDescent="0.15">
      <c r="A11" s="79" t="s">
        <v>290</v>
      </c>
      <c r="B11" s="80" t="s">
        <v>528</v>
      </c>
      <c r="C11" s="81" t="s">
        <v>528</v>
      </c>
      <c r="D11" s="84">
        <v>4.2523</v>
      </c>
      <c r="E11" s="86">
        <v>3.9199999999999999E-2</v>
      </c>
      <c r="F11" s="83">
        <v>6.4417999999999997</v>
      </c>
      <c r="G11" s="85">
        <v>1.11E-2</v>
      </c>
      <c r="H11" s="80" t="s">
        <v>528</v>
      </c>
      <c r="I11" s="81" t="s">
        <v>528</v>
      </c>
      <c r="J11" s="84">
        <v>7.1284000000000001</v>
      </c>
      <c r="K11" s="86">
        <v>7.6E-3</v>
      </c>
      <c r="L11" s="80" t="s">
        <v>528</v>
      </c>
      <c r="M11" s="81" t="s">
        <v>528</v>
      </c>
      <c r="N11" s="80" t="s">
        <v>528</v>
      </c>
      <c r="O11" s="81" t="s">
        <v>528</v>
      </c>
      <c r="P11" s="84">
        <v>11.4354</v>
      </c>
      <c r="Q11" s="85">
        <v>6.9999999999999999E-4</v>
      </c>
    </row>
    <row r="12" spans="1:17" x14ac:dyDescent="0.15">
      <c r="A12" s="79" t="s">
        <v>289</v>
      </c>
      <c r="B12" s="80" t="s">
        <v>528</v>
      </c>
      <c r="C12" s="81" t="s">
        <v>528</v>
      </c>
      <c r="D12" s="84">
        <v>2.7263999999999999</v>
      </c>
      <c r="E12" s="82">
        <v>9.8699999999999996E-2</v>
      </c>
      <c r="F12" s="83">
        <v>0.38690000000000002</v>
      </c>
      <c r="G12" s="100">
        <v>0.53390000000000004</v>
      </c>
      <c r="H12" s="80" t="s">
        <v>528</v>
      </c>
      <c r="I12" s="81" t="s">
        <v>528</v>
      </c>
      <c r="J12" s="84">
        <v>8.5714000000000006</v>
      </c>
      <c r="K12" s="86">
        <v>3.3999999999999998E-3</v>
      </c>
      <c r="L12" s="80" t="s">
        <v>528</v>
      </c>
      <c r="M12" s="81" t="s">
        <v>528</v>
      </c>
      <c r="N12" s="80" t="s">
        <v>528</v>
      </c>
      <c r="O12" s="81" t="s">
        <v>528</v>
      </c>
      <c r="P12" s="84">
        <v>11.04055</v>
      </c>
      <c r="Q12" s="85">
        <v>8.9999999999999998E-4</v>
      </c>
    </row>
    <row r="13" spans="1:17" x14ac:dyDescent="0.15">
      <c r="A13" s="41" t="s">
        <v>529</v>
      </c>
      <c r="B13" s="91">
        <v>6.4748999999999999</v>
      </c>
      <c r="C13" s="92">
        <v>1.09E-2</v>
      </c>
      <c r="D13" s="96">
        <v>5.2394999999999996</v>
      </c>
      <c r="E13" s="92">
        <v>2.2100000000000002E-2</v>
      </c>
      <c r="F13" s="91">
        <v>1.4875</v>
      </c>
      <c r="G13" s="101">
        <v>0.22259999999999999</v>
      </c>
      <c r="H13" s="93" t="s">
        <v>278</v>
      </c>
      <c r="I13" s="94" t="s">
        <v>278</v>
      </c>
      <c r="J13" s="96">
        <v>2.5154999999999998</v>
      </c>
      <c r="K13" s="95">
        <v>0.11269999999999999</v>
      </c>
      <c r="L13" s="93" t="s">
        <v>278</v>
      </c>
      <c r="M13" s="94" t="s">
        <v>278</v>
      </c>
      <c r="N13" s="93" t="s">
        <v>278</v>
      </c>
      <c r="O13" s="94" t="s">
        <v>278</v>
      </c>
      <c r="P13" s="96">
        <v>11.694800000000001</v>
      </c>
      <c r="Q13" s="97">
        <v>5.9999999999999995E-4</v>
      </c>
    </row>
    <row r="14" spans="1:17" x14ac:dyDescent="0.15">
      <c r="B14" s="16"/>
      <c r="C14" s="16"/>
      <c r="D14" s="16"/>
      <c r="E14" s="16"/>
      <c r="F14" s="16"/>
      <c r="G14" s="102"/>
      <c r="H14" s="16"/>
      <c r="I14" s="16"/>
      <c r="J14" s="16"/>
      <c r="K14" s="16"/>
      <c r="L14" s="16"/>
      <c r="M14" s="16"/>
      <c r="N14" s="16"/>
      <c r="O14" s="16"/>
    </row>
    <row r="15" spans="1:17" x14ac:dyDescent="0.15">
      <c r="B15" s="16"/>
      <c r="C15" s="16"/>
      <c r="D15" s="16"/>
      <c r="E15" s="16"/>
      <c r="F15" s="16"/>
      <c r="G15" s="16"/>
      <c r="H15" s="16"/>
      <c r="I15" s="16"/>
      <c r="J15" s="16"/>
      <c r="K15" s="16"/>
      <c r="L15" s="16"/>
      <c r="M15" s="16"/>
      <c r="N15" s="16"/>
      <c r="O15" s="16"/>
    </row>
    <row r="16" spans="1:17" x14ac:dyDescent="0.15">
      <c r="J16" s="16"/>
      <c r="K16" s="16"/>
      <c r="L16" s="16"/>
      <c r="M16" s="16"/>
      <c r="N16" s="16"/>
      <c r="O16" s="16"/>
    </row>
    <row r="17" spans="1:17" x14ac:dyDescent="0.15">
      <c r="J17" s="16"/>
      <c r="K17" s="16"/>
      <c r="L17" s="16"/>
      <c r="M17" s="16"/>
      <c r="N17" s="16"/>
      <c r="O17" s="16"/>
    </row>
    <row r="18" spans="1:17" x14ac:dyDescent="0.15">
      <c r="J18" s="16"/>
      <c r="K18" s="16"/>
      <c r="L18" s="16"/>
      <c r="M18" s="16"/>
      <c r="N18" s="16"/>
      <c r="O18" s="16"/>
    </row>
    <row r="19" spans="1:17" x14ac:dyDescent="0.15">
      <c r="A19" s="11"/>
      <c r="B19" s="11"/>
      <c r="C19" s="11"/>
      <c r="D19" s="11"/>
      <c r="E19" s="11"/>
      <c r="F19" s="11"/>
      <c r="G19" s="11"/>
      <c r="H19" s="11"/>
      <c r="I19" s="11"/>
      <c r="J19" s="11"/>
      <c r="K19" s="11"/>
      <c r="L19" s="11"/>
      <c r="M19" s="11"/>
      <c r="N19" s="11"/>
      <c r="O19" s="11"/>
      <c r="P19" s="11"/>
      <c r="Q19" s="11"/>
    </row>
    <row r="20" spans="1:17" x14ac:dyDescent="0.15">
      <c r="A20" s="11"/>
      <c r="B20" s="11"/>
      <c r="C20" s="11"/>
      <c r="D20" s="11"/>
      <c r="E20" s="11"/>
      <c r="F20" s="11"/>
      <c r="G20" s="11"/>
      <c r="H20" s="11"/>
      <c r="I20" s="11"/>
      <c r="J20" s="11"/>
      <c r="K20" s="11"/>
      <c r="L20" s="11"/>
      <c r="M20" s="11"/>
      <c r="N20" s="11"/>
      <c r="O20" s="11"/>
      <c r="P20" s="11"/>
      <c r="Q20" s="11"/>
    </row>
    <row r="21" spans="1:17" x14ac:dyDescent="0.15">
      <c r="A21" s="11"/>
      <c r="B21" s="11"/>
      <c r="C21" s="11"/>
      <c r="D21" s="11"/>
      <c r="E21" s="11"/>
      <c r="F21" s="11"/>
      <c r="G21" s="11"/>
      <c r="H21" s="11"/>
      <c r="I21" s="11"/>
      <c r="J21" s="11"/>
      <c r="K21" s="11"/>
      <c r="L21" s="11"/>
      <c r="M21" s="11"/>
      <c r="N21" s="11"/>
      <c r="O21" s="11"/>
      <c r="P21" s="11"/>
      <c r="Q21" s="11"/>
    </row>
    <row r="22" spans="1:17" x14ac:dyDescent="0.15">
      <c r="A22" s="11"/>
      <c r="B22" s="11"/>
      <c r="C22" s="11"/>
      <c r="D22" s="11"/>
      <c r="E22" s="11"/>
      <c r="F22" s="11"/>
      <c r="G22" s="11"/>
      <c r="H22" s="11"/>
      <c r="I22" s="11"/>
      <c r="J22" s="11"/>
      <c r="K22" s="11"/>
      <c r="L22" s="11"/>
      <c r="M22" s="11"/>
      <c r="N22" s="11"/>
      <c r="O22" s="11"/>
      <c r="P22" s="11"/>
      <c r="Q22" s="11"/>
    </row>
    <row r="23" spans="1:17" x14ac:dyDescent="0.15">
      <c r="A23" s="11"/>
      <c r="B23" s="11"/>
      <c r="C23" s="11"/>
      <c r="D23" s="11"/>
      <c r="E23" s="11"/>
      <c r="F23" s="11"/>
      <c r="G23" s="11"/>
      <c r="H23" s="11"/>
      <c r="I23" s="11"/>
      <c r="J23" s="11"/>
      <c r="K23" s="11"/>
      <c r="L23" s="11"/>
      <c r="M23" s="11"/>
      <c r="N23" s="11"/>
      <c r="O23" s="11"/>
      <c r="P23" s="11"/>
      <c r="Q23" s="11"/>
    </row>
    <row r="24" spans="1:17" x14ac:dyDescent="0.15">
      <c r="A24" s="11"/>
      <c r="B24" s="11"/>
      <c r="C24" s="11"/>
      <c r="D24" s="11"/>
      <c r="E24" s="11"/>
      <c r="F24" s="11"/>
      <c r="G24" s="11"/>
      <c r="H24" s="11"/>
      <c r="I24" s="11"/>
      <c r="J24" s="11"/>
      <c r="K24" s="11"/>
      <c r="L24" s="11"/>
      <c r="M24" s="11"/>
      <c r="N24" s="11"/>
      <c r="O24" s="11"/>
      <c r="P24" s="11"/>
      <c r="Q24" s="11"/>
    </row>
    <row r="25" spans="1:17" x14ac:dyDescent="0.15">
      <c r="A25" s="11"/>
      <c r="B25" s="11"/>
      <c r="C25" s="11"/>
      <c r="D25" s="11"/>
      <c r="E25" s="11"/>
      <c r="F25" s="11"/>
      <c r="G25" s="11"/>
      <c r="H25" s="11"/>
      <c r="I25" s="11"/>
      <c r="J25" s="11"/>
      <c r="K25" s="11"/>
      <c r="L25" s="11"/>
      <c r="M25" s="11"/>
      <c r="N25" s="11"/>
      <c r="O25" s="11"/>
      <c r="P25" s="11"/>
      <c r="Q25" s="11"/>
    </row>
    <row r="26" spans="1:17" x14ac:dyDescent="0.15">
      <c r="A26" s="11"/>
      <c r="B26" s="11"/>
      <c r="C26" s="11"/>
      <c r="D26" s="11"/>
      <c r="E26" s="11"/>
      <c r="F26" s="11"/>
      <c r="G26" s="11"/>
      <c r="H26" s="11"/>
      <c r="I26" s="11"/>
      <c r="J26" s="11"/>
      <c r="K26" s="11"/>
      <c r="L26" s="11"/>
      <c r="M26" s="11"/>
      <c r="N26" s="11"/>
      <c r="O26" s="11"/>
      <c r="P26" s="11"/>
      <c r="Q26" s="11"/>
    </row>
    <row r="27" spans="1:17" x14ac:dyDescent="0.15">
      <c r="A27" s="11"/>
      <c r="B27" s="11"/>
      <c r="C27" s="11"/>
      <c r="D27" s="11"/>
      <c r="E27" s="11"/>
      <c r="F27" s="11"/>
      <c r="G27" s="11"/>
      <c r="H27" s="11"/>
      <c r="I27" s="11"/>
      <c r="J27" s="11"/>
      <c r="K27" s="11"/>
      <c r="L27" s="11"/>
      <c r="M27" s="11"/>
      <c r="N27" s="11"/>
      <c r="O27" s="11"/>
      <c r="P27" s="11"/>
      <c r="Q27" s="11"/>
    </row>
    <row r="28" spans="1:17" x14ac:dyDescent="0.15">
      <c r="A28" s="11"/>
      <c r="B28" s="11"/>
      <c r="C28" s="11"/>
      <c r="D28" s="11"/>
      <c r="E28" s="11"/>
      <c r="F28" s="11"/>
      <c r="G28" s="11"/>
      <c r="H28" s="11"/>
      <c r="I28" s="11"/>
      <c r="J28" s="11"/>
      <c r="K28" s="11"/>
      <c r="L28" s="11"/>
      <c r="M28" s="11"/>
      <c r="N28" s="11"/>
      <c r="O28" s="11"/>
      <c r="P28" s="11"/>
      <c r="Q28" s="11"/>
    </row>
    <row r="29" spans="1:17" x14ac:dyDescent="0.15">
      <c r="A29" s="11"/>
      <c r="B29" s="11"/>
      <c r="C29" s="11"/>
      <c r="D29" s="11"/>
      <c r="E29" s="11"/>
      <c r="F29" s="11"/>
      <c r="G29" s="11"/>
      <c r="H29" s="11"/>
      <c r="I29" s="11"/>
      <c r="J29" s="11"/>
      <c r="K29" s="11"/>
      <c r="L29" s="11"/>
      <c r="M29" s="11"/>
      <c r="N29" s="11"/>
      <c r="O29" s="11"/>
      <c r="P29" s="11"/>
      <c r="Q29" s="11"/>
    </row>
    <row r="30" spans="1:17" x14ac:dyDescent="0.15">
      <c r="A30" s="11"/>
      <c r="B30" s="11"/>
      <c r="C30" s="11"/>
      <c r="D30" s="11"/>
      <c r="E30" s="11"/>
      <c r="F30" s="11"/>
      <c r="G30" s="11"/>
      <c r="H30" s="11"/>
      <c r="I30" s="11"/>
      <c r="J30" s="11"/>
      <c r="K30" s="11"/>
      <c r="L30" s="11"/>
      <c r="M30" s="11"/>
      <c r="N30" s="11"/>
      <c r="O30" s="11"/>
      <c r="P30" s="11"/>
      <c r="Q30" s="11"/>
    </row>
    <row r="31" spans="1:17" x14ac:dyDescent="0.15">
      <c r="A31" s="11"/>
      <c r="B31" s="11"/>
      <c r="C31" s="11"/>
      <c r="D31" s="11"/>
      <c r="E31" s="11"/>
      <c r="F31" s="11"/>
      <c r="G31" s="11"/>
      <c r="H31" s="11"/>
      <c r="I31" s="11"/>
      <c r="J31" s="11"/>
      <c r="K31" s="11"/>
      <c r="L31" s="11"/>
      <c r="M31" s="11"/>
      <c r="N31" s="11"/>
      <c r="O31" s="11"/>
      <c r="P31" s="11"/>
      <c r="Q31" s="11"/>
    </row>
    <row r="32" spans="1:17" x14ac:dyDescent="0.15">
      <c r="A32" s="11"/>
      <c r="B32" s="11"/>
      <c r="C32" s="11"/>
      <c r="D32" s="11"/>
      <c r="E32" s="11"/>
      <c r="F32" s="11"/>
      <c r="G32" s="11"/>
      <c r="H32" s="11"/>
      <c r="I32" s="11"/>
      <c r="J32" s="11"/>
      <c r="K32" s="11"/>
    </row>
    <row r="33" spans="1:11" x14ac:dyDescent="0.15">
      <c r="A33" s="11"/>
      <c r="B33" s="11"/>
      <c r="C33" s="11"/>
      <c r="D33" s="11"/>
      <c r="E33" s="11"/>
      <c r="F33" s="11"/>
      <c r="G33" s="11"/>
      <c r="H33" s="11"/>
      <c r="I33" s="11"/>
      <c r="J33" s="11"/>
      <c r="K33" s="11"/>
    </row>
    <row r="34" spans="1:11" x14ac:dyDescent="0.15">
      <c r="A34" s="11"/>
      <c r="B34" s="11"/>
      <c r="C34" s="11"/>
      <c r="D34" s="11"/>
      <c r="E34" s="11"/>
      <c r="F34" s="11"/>
      <c r="G34" s="11"/>
      <c r="H34" s="11"/>
      <c r="I34" s="11"/>
      <c r="J34" s="11"/>
      <c r="K34" s="11"/>
    </row>
    <row r="35" spans="1:11" x14ac:dyDescent="0.15">
      <c r="A35" s="11"/>
      <c r="B35" s="11"/>
      <c r="C35" s="11"/>
      <c r="D35" s="11"/>
      <c r="E35" s="11"/>
      <c r="F35" s="11"/>
      <c r="G35" s="11"/>
      <c r="H35" s="11"/>
      <c r="I35" s="11"/>
      <c r="J35" s="11"/>
      <c r="K35" s="11"/>
    </row>
    <row r="36" spans="1:11" x14ac:dyDescent="0.15">
      <c r="A36" s="11"/>
      <c r="B36" s="11"/>
      <c r="C36" s="11"/>
      <c r="D36" s="11"/>
      <c r="E36" s="11"/>
      <c r="F36" s="11"/>
      <c r="G36" s="11"/>
      <c r="H36" s="11"/>
      <c r="I36" s="11"/>
      <c r="J36" s="11"/>
      <c r="K36" s="11"/>
    </row>
    <row r="37" spans="1:11" x14ac:dyDescent="0.15">
      <c r="A37" s="11"/>
      <c r="B37" s="11"/>
      <c r="C37" s="11"/>
      <c r="D37" s="11"/>
      <c r="E37" s="11"/>
      <c r="F37" s="11"/>
      <c r="G37" s="11"/>
      <c r="H37" s="11"/>
      <c r="I37" s="11"/>
      <c r="J37" s="11"/>
      <c r="K37" s="11"/>
    </row>
    <row r="38" spans="1:11" x14ac:dyDescent="0.15">
      <c r="A38" s="11"/>
      <c r="B38" s="11"/>
      <c r="C38" s="11"/>
      <c r="D38" s="11"/>
      <c r="E38" s="11"/>
      <c r="F38" s="11"/>
      <c r="G38" s="11"/>
      <c r="H38" s="11"/>
      <c r="I38" s="11"/>
      <c r="J38" s="11"/>
      <c r="K38" s="11"/>
    </row>
  </sheetData>
  <mergeCells count="9">
    <mergeCell ref="A1:Q3"/>
    <mergeCell ref="P4:Q4"/>
    <mergeCell ref="B4:C4"/>
    <mergeCell ref="D4:E4"/>
    <mergeCell ref="F4:G4"/>
    <mergeCell ref="H4:I4"/>
    <mergeCell ref="J4:K4"/>
    <mergeCell ref="L4:M4"/>
    <mergeCell ref="N4:O4"/>
  </mergeCells>
  <phoneticPr fontId="4" type="noConversion"/>
  <pageMargins left="0.75" right="0.75" top="1" bottom="1" header="0.5" footer="0.5"/>
  <pageSetup orientation="portrait" horizontalDpi="4294967292" verticalDpi="4294967292"/>
  <headerFooter alignWithMargins="0">
    <oddFooter>&amp;R&amp;D: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7"/>
  <sheetViews>
    <sheetView topLeftCell="A46" zoomScale="150" workbookViewId="0">
      <selection activeCell="H12" sqref="H12"/>
    </sheetView>
  </sheetViews>
  <sheetFormatPr baseColWidth="10" defaultColWidth="10.6640625" defaultRowHeight="13" x14ac:dyDescent="0.15"/>
  <cols>
    <col min="1" max="1" width="7.6640625" style="30" customWidth="1"/>
    <col min="2" max="2" width="19.6640625" style="30" customWidth="1"/>
    <col min="3" max="3" width="11.5" style="30" customWidth="1"/>
    <col min="4" max="4" width="10.6640625" style="30"/>
    <col min="5" max="5" width="11.83203125" style="30" customWidth="1"/>
    <col min="6" max="6" width="7.5" style="30" customWidth="1"/>
    <col min="7" max="16384" width="10.6640625" style="30"/>
  </cols>
  <sheetData>
    <row r="1" spans="1:20" x14ac:dyDescent="0.15">
      <c r="A1" s="156" t="s">
        <v>1152</v>
      </c>
      <c r="B1" s="152"/>
      <c r="C1" s="152"/>
      <c r="D1" s="152"/>
      <c r="E1" s="152"/>
      <c r="F1" s="152"/>
    </row>
    <row r="2" spans="1:20" x14ac:dyDescent="0.15">
      <c r="A2" s="152"/>
      <c r="B2" s="152"/>
      <c r="C2" s="152"/>
      <c r="D2" s="152"/>
      <c r="E2" s="152"/>
      <c r="F2" s="152"/>
    </row>
    <row r="3" spans="1:20" x14ac:dyDescent="0.15">
      <c r="A3" s="152"/>
      <c r="B3" s="152"/>
      <c r="C3" s="152"/>
      <c r="D3" s="152"/>
      <c r="E3" s="152"/>
      <c r="F3" s="152"/>
    </row>
    <row r="4" spans="1:20" s="57" customFormat="1" ht="17" customHeight="1" x14ac:dyDescent="0.15">
      <c r="A4" s="115" t="s">
        <v>1074</v>
      </c>
      <c r="B4" s="116" t="s">
        <v>1073</v>
      </c>
      <c r="C4" s="116" t="s">
        <v>1072</v>
      </c>
      <c r="D4" s="116" t="s">
        <v>835</v>
      </c>
      <c r="E4" s="116" t="s">
        <v>834</v>
      </c>
      <c r="F4" s="116" t="s">
        <v>833</v>
      </c>
      <c r="G4" s="77"/>
      <c r="H4" s="77"/>
      <c r="I4" s="77"/>
      <c r="J4" s="77"/>
      <c r="K4" s="77"/>
      <c r="L4" s="77"/>
      <c r="M4" s="77"/>
      <c r="N4" s="77"/>
      <c r="O4" s="77"/>
      <c r="P4" s="77"/>
      <c r="Q4" s="77"/>
      <c r="R4" s="77"/>
      <c r="S4" s="77"/>
      <c r="T4" s="77"/>
    </row>
    <row r="5" spans="1:20" s="57" customFormat="1" ht="14" x14ac:dyDescent="0.15">
      <c r="A5" s="114"/>
      <c r="B5" s="112"/>
      <c r="C5" s="112"/>
      <c r="D5" s="113"/>
      <c r="E5" s="112"/>
      <c r="F5" s="77"/>
      <c r="G5" s="77"/>
      <c r="H5" s="77"/>
      <c r="I5" s="77"/>
      <c r="J5" s="77"/>
      <c r="K5" s="77"/>
      <c r="L5" s="77"/>
      <c r="M5" s="77"/>
      <c r="N5" s="77"/>
      <c r="O5" s="77"/>
      <c r="P5" s="77"/>
      <c r="Q5" s="77"/>
      <c r="R5" s="77"/>
      <c r="S5" s="77"/>
      <c r="T5" s="77"/>
    </row>
    <row r="6" spans="1:20" s="57" customFormat="1" ht="14" x14ac:dyDescent="0.15">
      <c r="A6" s="110" t="s">
        <v>832</v>
      </c>
      <c r="B6" s="112"/>
      <c r="C6" s="112"/>
      <c r="D6" s="113"/>
      <c r="E6" s="112"/>
      <c r="F6" s="77"/>
      <c r="G6" s="142" t="s">
        <v>1172</v>
      </c>
      <c r="H6" s="77"/>
      <c r="I6" s="77"/>
      <c r="J6" s="77"/>
      <c r="K6" s="77"/>
      <c r="L6" s="77"/>
      <c r="M6" s="77"/>
      <c r="N6" s="77"/>
      <c r="O6" s="77"/>
      <c r="P6" s="77"/>
      <c r="Q6" s="77"/>
      <c r="R6" s="77"/>
      <c r="S6" s="77"/>
      <c r="T6" s="77"/>
    </row>
    <row r="7" spans="1:20" ht="14" x14ac:dyDescent="0.15">
      <c r="A7" s="108">
        <v>-8.1349999999999998</v>
      </c>
      <c r="B7" s="107" t="s">
        <v>822</v>
      </c>
      <c r="C7" s="106" t="s">
        <v>272</v>
      </c>
      <c r="D7" s="105" t="s">
        <v>477</v>
      </c>
      <c r="E7" s="104" t="s">
        <v>821</v>
      </c>
      <c r="F7" s="76">
        <v>9.9</v>
      </c>
      <c r="G7" s="143" t="s">
        <v>1159</v>
      </c>
    </row>
    <row r="8" spans="1:20" ht="14" x14ac:dyDescent="0.15">
      <c r="A8" s="108">
        <v>-9.4700000000000006</v>
      </c>
      <c r="B8" s="107" t="s">
        <v>22</v>
      </c>
      <c r="C8" s="106" t="s">
        <v>264</v>
      </c>
      <c r="D8" s="105" t="s">
        <v>786</v>
      </c>
      <c r="E8" s="104" t="s">
        <v>823</v>
      </c>
      <c r="F8" s="76">
        <v>9.9</v>
      </c>
      <c r="G8" s="143" t="s">
        <v>1160</v>
      </c>
    </row>
    <row r="9" spans="1:20" ht="14" x14ac:dyDescent="0.15">
      <c r="A9" s="108">
        <v>-11.1515</v>
      </c>
      <c r="B9" s="107" t="s">
        <v>307</v>
      </c>
      <c r="C9" s="106" t="s">
        <v>587</v>
      </c>
      <c r="D9" s="105" t="s">
        <v>786</v>
      </c>
      <c r="E9" s="104" t="s">
        <v>830</v>
      </c>
      <c r="F9" s="76">
        <v>9.9</v>
      </c>
      <c r="G9" s="143" t="s">
        <v>1161</v>
      </c>
    </row>
    <row r="10" spans="1:20" ht="14" x14ac:dyDescent="0.15">
      <c r="A10" s="108">
        <v>-10.346749999999998</v>
      </c>
      <c r="B10" s="107" t="s">
        <v>307</v>
      </c>
      <c r="C10" s="106" t="s">
        <v>670</v>
      </c>
      <c r="D10" s="105" t="s">
        <v>786</v>
      </c>
      <c r="E10" s="104" t="s">
        <v>826</v>
      </c>
      <c r="F10" s="76">
        <v>9.9</v>
      </c>
      <c r="G10" s="143" t="s">
        <v>1162</v>
      </c>
    </row>
    <row r="11" spans="1:20" ht="14" x14ac:dyDescent="0.15">
      <c r="A11" s="108">
        <v>-11.823</v>
      </c>
      <c r="B11" s="107" t="s">
        <v>20</v>
      </c>
      <c r="C11" s="106" t="s">
        <v>784</v>
      </c>
      <c r="D11" s="105" t="s">
        <v>786</v>
      </c>
      <c r="E11" s="104" t="s">
        <v>831</v>
      </c>
      <c r="F11" s="76">
        <v>9.9</v>
      </c>
      <c r="G11" s="143" t="s">
        <v>1160</v>
      </c>
    </row>
    <row r="12" spans="1:20" ht="14" x14ac:dyDescent="0.15">
      <c r="A12" s="108">
        <v>-10.71875</v>
      </c>
      <c r="B12" s="107" t="s">
        <v>20</v>
      </c>
      <c r="C12" s="106" t="s">
        <v>784</v>
      </c>
      <c r="D12" s="105" t="s">
        <v>786</v>
      </c>
      <c r="E12" s="104" t="s">
        <v>829</v>
      </c>
      <c r="F12" s="76">
        <v>9.9</v>
      </c>
      <c r="G12" s="143" t="s">
        <v>1163</v>
      </c>
    </row>
    <row r="13" spans="1:20" ht="14" x14ac:dyDescent="0.15">
      <c r="A13" s="108">
        <v>-10.58375</v>
      </c>
      <c r="B13" s="107" t="s">
        <v>20</v>
      </c>
      <c r="C13" s="106" t="s">
        <v>670</v>
      </c>
      <c r="D13" s="105" t="s">
        <v>786</v>
      </c>
      <c r="E13" s="104" t="s">
        <v>828</v>
      </c>
      <c r="F13" s="76">
        <v>9.9</v>
      </c>
      <c r="G13" s="143" t="s">
        <v>1164</v>
      </c>
    </row>
    <row r="14" spans="1:20" ht="14" x14ac:dyDescent="0.15">
      <c r="A14" s="108">
        <v>-10.5</v>
      </c>
      <c r="B14" s="107" t="s">
        <v>20</v>
      </c>
      <c r="C14" s="106" t="s">
        <v>271</v>
      </c>
      <c r="D14" s="105" t="s">
        <v>786</v>
      </c>
      <c r="E14" s="104" t="s">
        <v>827</v>
      </c>
      <c r="F14" s="76">
        <v>9.9</v>
      </c>
      <c r="G14" s="143" t="s">
        <v>1160</v>
      </c>
    </row>
    <row r="15" spans="1:20" ht="14" x14ac:dyDescent="0.15">
      <c r="A15" s="108">
        <v>-10.056749999999999</v>
      </c>
      <c r="B15" s="107" t="s">
        <v>20</v>
      </c>
      <c r="C15" s="106" t="s">
        <v>269</v>
      </c>
      <c r="D15" s="105" t="s">
        <v>786</v>
      </c>
      <c r="E15" s="104" t="s">
        <v>825</v>
      </c>
      <c r="F15" s="76">
        <v>9.9</v>
      </c>
      <c r="G15" s="143" t="s">
        <v>1160</v>
      </c>
    </row>
    <row r="16" spans="1:20" ht="14" x14ac:dyDescent="0.15">
      <c r="A16" s="108">
        <v>-9.8737919999999999</v>
      </c>
      <c r="B16" s="107" t="s">
        <v>20</v>
      </c>
      <c r="C16" s="106" t="s">
        <v>270</v>
      </c>
      <c r="D16" s="105" t="s">
        <v>786</v>
      </c>
      <c r="E16" s="104" t="s">
        <v>824</v>
      </c>
      <c r="F16" s="76">
        <v>9.9</v>
      </c>
      <c r="G16" s="143" t="s">
        <v>1160</v>
      </c>
    </row>
    <row r="17" spans="1:7" x14ac:dyDescent="0.15">
      <c r="A17" s="108">
        <v>-10.3345</v>
      </c>
      <c r="B17" s="107" t="s">
        <v>22</v>
      </c>
      <c r="C17" s="106" t="s">
        <v>166</v>
      </c>
      <c r="D17" s="52" t="s">
        <v>980</v>
      </c>
      <c r="E17" s="104" t="s">
        <v>819</v>
      </c>
      <c r="F17" s="76">
        <v>9.6</v>
      </c>
      <c r="G17" s="143" t="s">
        <v>1165</v>
      </c>
    </row>
    <row r="18" spans="1:7" x14ac:dyDescent="0.15">
      <c r="A18" s="108">
        <v>-8.7590000000000003</v>
      </c>
      <c r="B18" s="107" t="s">
        <v>22</v>
      </c>
      <c r="C18" s="106" t="s">
        <v>275</v>
      </c>
      <c r="D18" s="52" t="s">
        <v>980</v>
      </c>
      <c r="E18" s="104" t="s">
        <v>818</v>
      </c>
      <c r="F18" s="76">
        <v>9.6</v>
      </c>
      <c r="G18" s="143" t="s">
        <v>1165</v>
      </c>
    </row>
    <row r="19" spans="1:7" x14ac:dyDescent="0.15">
      <c r="A19" s="108">
        <v>-4.3899999999999997</v>
      </c>
      <c r="B19" s="107" t="s">
        <v>22</v>
      </c>
      <c r="C19" s="106" t="s">
        <v>1137</v>
      </c>
      <c r="D19" s="52" t="s">
        <v>980</v>
      </c>
      <c r="E19" s="104" t="s">
        <v>1136</v>
      </c>
      <c r="F19" s="76">
        <v>9.6</v>
      </c>
      <c r="G19" s="143" t="s">
        <v>1166</v>
      </c>
    </row>
    <row r="20" spans="1:7" x14ac:dyDescent="0.15">
      <c r="A20" s="108">
        <v>-3.7250000000000001</v>
      </c>
      <c r="B20" s="107" t="s">
        <v>22</v>
      </c>
      <c r="C20" s="106" t="s">
        <v>820</v>
      </c>
      <c r="D20" s="52" t="s">
        <v>980</v>
      </c>
      <c r="E20" s="104" t="s">
        <v>1135</v>
      </c>
      <c r="F20" s="76">
        <v>9.6</v>
      </c>
      <c r="G20" s="143" t="s">
        <v>1167</v>
      </c>
    </row>
    <row r="21" spans="1:7" x14ac:dyDescent="0.15">
      <c r="A21" s="108">
        <v>-7.6319999999999997</v>
      </c>
      <c r="B21" s="107" t="s">
        <v>817</v>
      </c>
      <c r="C21" s="106" t="s">
        <v>784</v>
      </c>
      <c r="D21" s="52" t="s">
        <v>980</v>
      </c>
      <c r="E21" s="104" t="s">
        <v>1140</v>
      </c>
      <c r="F21" s="76">
        <v>9.6</v>
      </c>
      <c r="G21" s="143" t="s">
        <v>1168</v>
      </c>
    </row>
    <row r="22" spans="1:7" x14ac:dyDescent="0.15">
      <c r="A22" s="108">
        <v>-4.525818181818182</v>
      </c>
      <c r="B22" s="107" t="s">
        <v>1139</v>
      </c>
      <c r="C22" s="106" t="s">
        <v>904</v>
      </c>
      <c r="D22" s="52" t="s">
        <v>980</v>
      </c>
      <c r="E22" s="104" t="s">
        <v>1138</v>
      </c>
      <c r="F22" s="76">
        <v>9.6</v>
      </c>
      <c r="G22" s="143" t="s">
        <v>1169</v>
      </c>
    </row>
    <row r="23" spans="1:7" x14ac:dyDescent="0.15">
      <c r="A23" s="108">
        <v>-7.5594999999999999</v>
      </c>
      <c r="B23" s="107" t="s">
        <v>23</v>
      </c>
      <c r="C23" s="106" t="s">
        <v>664</v>
      </c>
      <c r="D23" s="52" t="s">
        <v>775</v>
      </c>
      <c r="E23" s="104" t="s">
        <v>1134</v>
      </c>
      <c r="F23" s="76">
        <v>9.3000000000000007</v>
      </c>
      <c r="G23" s="143" t="s">
        <v>1170</v>
      </c>
    </row>
    <row r="24" spans="1:7" x14ac:dyDescent="0.15">
      <c r="A24" s="108">
        <v>-2.133</v>
      </c>
      <c r="B24" s="107" t="s">
        <v>307</v>
      </c>
      <c r="C24" s="106" t="s">
        <v>268</v>
      </c>
      <c r="D24" s="52" t="s">
        <v>775</v>
      </c>
      <c r="E24" s="104" t="s">
        <v>1128</v>
      </c>
      <c r="F24" s="76">
        <v>9.3000000000000007</v>
      </c>
      <c r="G24" s="143" t="s">
        <v>1171</v>
      </c>
    </row>
    <row r="25" spans="1:7" x14ac:dyDescent="0.15">
      <c r="A25" s="108">
        <v>-4.45</v>
      </c>
      <c r="B25" s="107" t="s">
        <v>307</v>
      </c>
      <c r="C25" s="106" t="s">
        <v>670</v>
      </c>
      <c r="D25" s="52" t="s">
        <v>592</v>
      </c>
      <c r="E25" s="104" t="s">
        <v>1127</v>
      </c>
      <c r="F25" s="76">
        <v>7.4</v>
      </c>
    </row>
    <row r="26" spans="1:7" x14ac:dyDescent="0.15">
      <c r="A26" s="108">
        <v>2.1665000000000001</v>
      </c>
      <c r="B26" s="107" t="s">
        <v>21</v>
      </c>
      <c r="C26" s="106" t="s">
        <v>741</v>
      </c>
      <c r="D26" s="52" t="s">
        <v>592</v>
      </c>
      <c r="E26" s="104" t="s">
        <v>126</v>
      </c>
      <c r="F26" s="76">
        <v>7.4</v>
      </c>
    </row>
    <row r="27" spans="1:7" x14ac:dyDescent="0.15">
      <c r="A27" s="108">
        <v>-4.8505000000000003</v>
      </c>
      <c r="B27" s="107" t="s">
        <v>247</v>
      </c>
      <c r="C27" s="106" t="s">
        <v>664</v>
      </c>
      <c r="D27" s="52" t="s">
        <v>592</v>
      </c>
      <c r="E27" s="104" t="s">
        <v>329</v>
      </c>
      <c r="F27" s="76">
        <v>7.4</v>
      </c>
    </row>
    <row r="28" spans="1:7" x14ac:dyDescent="0.15">
      <c r="A28" s="108">
        <v>-3.9634999999999998</v>
      </c>
      <c r="B28" s="107" t="s">
        <v>247</v>
      </c>
      <c r="C28" s="106" t="s">
        <v>741</v>
      </c>
      <c r="D28" s="52" t="s">
        <v>592</v>
      </c>
      <c r="E28" s="104" t="s">
        <v>327</v>
      </c>
      <c r="F28" s="76">
        <v>7.4</v>
      </c>
    </row>
    <row r="29" spans="1:7" x14ac:dyDescent="0.15">
      <c r="A29" s="108">
        <v>-1.02</v>
      </c>
      <c r="B29" s="107" t="s">
        <v>247</v>
      </c>
      <c r="C29" s="106" t="s">
        <v>64</v>
      </c>
      <c r="D29" s="52" t="s">
        <v>592</v>
      </c>
      <c r="E29" s="104" t="s">
        <v>331</v>
      </c>
      <c r="F29" s="76">
        <v>7.4</v>
      </c>
    </row>
    <row r="30" spans="1:7" x14ac:dyDescent="0.15">
      <c r="A30" s="108">
        <v>-7.3324999999999996</v>
      </c>
      <c r="B30" s="107" t="s">
        <v>20</v>
      </c>
      <c r="C30" s="106" t="s">
        <v>741</v>
      </c>
      <c r="D30" s="52" t="s">
        <v>592</v>
      </c>
      <c r="E30" s="104" t="s">
        <v>330</v>
      </c>
      <c r="F30" s="76">
        <v>7.4</v>
      </c>
    </row>
    <row r="31" spans="1:7" x14ac:dyDescent="0.15">
      <c r="A31" s="108">
        <v>-8.98</v>
      </c>
      <c r="B31" s="107" t="s">
        <v>1126</v>
      </c>
      <c r="C31" s="106" t="s">
        <v>670</v>
      </c>
      <c r="D31" s="52" t="s">
        <v>582</v>
      </c>
      <c r="E31" s="104" t="s">
        <v>1125</v>
      </c>
      <c r="F31" s="76">
        <v>6.5</v>
      </c>
    </row>
    <row r="32" spans="1:7" x14ac:dyDescent="0.15">
      <c r="A32" s="108">
        <v>0.2</v>
      </c>
      <c r="B32" s="107" t="s">
        <v>246</v>
      </c>
      <c r="C32" s="106" t="s">
        <v>1122</v>
      </c>
      <c r="D32" s="52" t="s">
        <v>582</v>
      </c>
      <c r="E32" s="104" t="s">
        <v>332</v>
      </c>
      <c r="F32" s="76">
        <v>6.5</v>
      </c>
    </row>
    <row r="33" spans="1:6" x14ac:dyDescent="0.15">
      <c r="A33" s="108">
        <v>-3.33</v>
      </c>
      <c r="B33" s="107" t="s">
        <v>307</v>
      </c>
      <c r="C33" s="106" t="s">
        <v>670</v>
      </c>
      <c r="D33" s="52" t="s">
        <v>582</v>
      </c>
      <c r="E33" s="104" t="s">
        <v>1124</v>
      </c>
      <c r="F33" s="76">
        <v>6.5</v>
      </c>
    </row>
    <row r="34" spans="1:6" x14ac:dyDescent="0.15">
      <c r="A34" s="108">
        <v>-2.92</v>
      </c>
      <c r="B34" s="107" t="s">
        <v>307</v>
      </c>
      <c r="C34" s="106" t="s">
        <v>670</v>
      </c>
      <c r="D34" s="52" t="s">
        <v>582</v>
      </c>
      <c r="E34" s="104" t="s">
        <v>1123</v>
      </c>
      <c r="F34" s="76">
        <v>6.5</v>
      </c>
    </row>
    <row r="35" spans="1:6" x14ac:dyDescent="0.15">
      <c r="A35" s="108">
        <v>-1.77</v>
      </c>
      <c r="B35" s="107" t="s">
        <v>247</v>
      </c>
      <c r="C35" s="106" t="s">
        <v>267</v>
      </c>
      <c r="D35" s="52" t="s">
        <v>582</v>
      </c>
      <c r="E35" s="104" t="s">
        <v>326</v>
      </c>
      <c r="F35" s="76">
        <v>6.5</v>
      </c>
    </row>
    <row r="36" spans="1:6" x14ac:dyDescent="0.15">
      <c r="A36" s="108">
        <v>-8.4585000000000008</v>
      </c>
      <c r="B36" s="107" t="s">
        <v>20</v>
      </c>
      <c r="C36" s="106" t="s">
        <v>587</v>
      </c>
      <c r="D36" s="52" t="s">
        <v>582</v>
      </c>
      <c r="E36" s="104" t="s">
        <v>123</v>
      </c>
      <c r="F36" s="76">
        <v>6.5</v>
      </c>
    </row>
    <row r="37" spans="1:6" x14ac:dyDescent="0.15">
      <c r="A37" s="108">
        <v>-7.16</v>
      </c>
      <c r="B37" s="107" t="s">
        <v>20</v>
      </c>
      <c r="C37" s="106" t="s">
        <v>265</v>
      </c>
      <c r="D37" s="52" t="s">
        <v>582</v>
      </c>
      <c r="E37" s="104" t="s">
        <v>328</v>
      </c>
      <c r="F37" s="76">
        <v>6.5</v>
      </c>
    </row>
    <row r="38" spans="1:6" x14ac:dyDescent="0.15">
      <c r="A38" s="108">
        <v>-5.79</v>
      </c>
      <c r="B38" s="107" t="s">
        <v>307</v>
      </c>
      <c r="C38" s="106" t="s">
        <v>670</v>
      </c>
      <c r="D38" s="52" t="s">
        <v>745</v>
      </c>
      <c r="E38" s="104" t="s">
        <v>1121</v>
      </c>
      <c r="F38" s="76">
        <v>4.2</v>
      </c>
    </row>
    <row r="39" spans="1:6" x14ac:dyDescent="0.15">
      <c r="A39" s="108">
        <v>-3.25</v>
      </c>
      <c r="B39" s="107" t="s">
        <v>307</v>
      </c>
      <c r="C39" s="106" t="s">
        <v>670</v>
      </c>
      <c r="D39" s="52" t="s">
        <v>745</v>
      </c>
      <c r="E39" s="104" t="s">
        <v>1120</v>
      </c>
      <c r="F39" s="76">
        <v>4.2</v>
      </c>
    </row>
    <row r="40" spans="1:6" x14ac:dyDescent="0.15">
      <c r="A40" s="108">
        <v>-2.79</v>
      </c>
      <c r="B40" s="107" t="s">
        <v>307</v>
      </c>
      <c r="C40" s="106" t="s">
        <v>670</v>
      </c>
      <c r="D40" s="52" t="s">
        <v>745</v>
      </c>
      <c r="E40" s="104" t="s">
        <v>1119</v>
      </c>
      <c r="F40" s="76">
        <v>4.2</v>
      </c>
    </row>
    <row r="41" spans="1:6" x14ac:dyDescent="0.15">
      <c r="A41" s="108">
        <v>-1.7</v>
      </c>
      <c r="B41" s="107" t="s">
        <v>307</v>
      </c>
      <c r="C41" s="106" t="s">
        <v>670</v>
      </c>
      <c r="D41" s="52" t="s">
        <v>745</v>
      </c>
      <c r="E41" s="104" t="s">
        <v>929</v>
      </c>
      <c r="F41" s="76">
        <v>4.2</v>
      </c>
    </row>
    <row r="42" spans="1:6" x14ac:dyDescent="0.15">
      <c r="A42" s="108">
        <v>-0.86</v>
      </c>
      <c r="B42" s="107" t="s">
        <v>307</v>
      </c>
      <c r="C42" s="106" t="s">
        <v>670</v>
      </c>
      <c r="D42" s="52" t="s">
        <v>745</v>
      </c>
      <c r="E42" s="104" t="s">
        <v>928</v>
      </c>
      <c r="F42" s="76">
        <v>4.2</v>
      </c>
    </row>
    <row r="43" spans="1:6" x14ac:dyDescent="0.15">
      <c r="A43" s="108">
        <v>-0.35</v>
      </c>
      <c r="B43" s="107" t="s">
        <v>307</v>
      </c>
      <c r="C43" s="106" t="s">
        <v>670</v>
      </c>
      <c r="D43" s="52" t="s">
        <v>745</v>
      </c>
      <c r="E43" s="104" t="s">
        <v>927</v>
      </c>
      <c r="F43" s="76">
        <v>4.2</v>
      </c>
    </row>
    <row r="44" spans="1:6" x14ac:dyDescent="0.15">
      <c r="A44" s="108">
        <v>-6.55</v>
      </c>
      <c r="B44" s="107" t="s">
        <v>543</v>
      </c>
      <c r="C44" s="106" t="s">
        <v>263</v>
      </c>
      <c r="D44" s="52" t="s">
        <v>740</v>
      </c>
      <c r="E44" s="104" t="s">
        <v>124</v>
      </c>
      <c r="F44" s="76">
        <v>3.2</v>
      </c>
    </row>
    <row r="45" spans="1:6" x14ac:dyDescent="0.15">
      <c r="A45" s="108">
        <v>-2.0499999999999998</v>
      </c>
      <c r="B45" s="107" t="s">
        <v>926</v>
      </c>
      <c r="C45" s="106" t="s">
        <v>266</v>
      </c>
      <c r="D45" s="52" t="s">
        <v>740</v>
      </c>
      <c r="E45" s="104" t="s">
        <v>125</v>
      </c>
      <c r="F45" s="76">
        <v>3.2</v>
      </c>
    </row>
    <row r="46" spans="1:6" x14ac:dyDescent="0.15">
      <c r="A46" s="108"/>
      <c r="B46" s="107"/>
      <c r="C46" s="106"/>
      <c r="E46" s="104"/>
    </row>
    <row r="47" spans="1:6" x14ac:dyDescent="0.15">
      <c r="A47" s="111"/>
      <c r="B47" s="107"/>
      <c r="C47" s="106"/>
      <c r="E47" s="104"/>
    </row>
    <row r="48" spans="1:6" x14ac:dyDescent="0.15">
      <c r="A48" s="110" t="s">
        <v>925</v>
      </c>
      <c r="B48" s="107"/>
      <c r="C48" s="106"/>
      <c r="E48" s="104"/>
    </row>
    <row r="49" spans="1:8" ht="14" x14ac:dyDescent="0.15">
      <c r="A49" s="108">
        <v>-11.66175</v>
      </c>
      <c r="B49" s="107" t="s">
        <v>937</v>
      </c>
      <c r="C49" s="106" t="s">
        <v>924</v>
      </c>
      <c r="D49" s="105" t="s">
        <v>786</v>
      </c>
      <c r="E49" s="104" t="s">
        <v>923</v>
      </c>
      <c r="F49" s="76">
        <v>9.9</v>
      </c>
    </row>
    <row r="50" spans="1:8" ht="14" x14ac:dyDescent="0.15">
      <c r="A50" s="108">
        <v>-11.467000000000001</v>
      </c>
      <c r="B50" s="107" t="s">
        <v>937</v>
      </c>
      <c r="C50" s="106" t="s">
        <v>670</v>
      </c>
      <c r="D50" s="105" t="s">
        <v>786</v>
      </c>
      <c r="E50" s="104" t="s">
        <v>922</v>
      </c>
      <c r="F50" s="76">
        <v>9.9</v>
      </c>
    </row>
    <row r="51" spans="1:8" ht="14" x14ac:dyDescent="0.15">
      <c r="A51" s="108">
        <v>-10.728999999999999</v>
      </c>
      <c r="B51" s="107" t="s">
        <v>937</v>
      </c>
      <c r="C51" s="106" t="s">
        <v>741</v>
      </c>
      <c r="D51" s="105" t="s">
        <v>786</v>
      </c>
      <c r="E51" s="104" t="s">
        <v>921</v>
      </c>
      <c r="F51" s="76">
        <v>9.9</v>
      </c>
    </row>
    <row r="52" spans="1:8" ht="14" x14ac:dyDescent="0.15">
      <c r="A52" s="108">
        <v>-10.137255999999999</v>
      </c>
      <c r="B52" s="107" t="s">
        <v>937</v>
      </c>
      <c r="C52" s="106" t="s">
        <v>273</v>
      </c>
      <c r="D52" s="105" t="s">
        <v>786</v>
      </c>
      <c r="E52" s="104" t="s">
        <v>920</v>
      </c>
      <c r="F52" s="76">
        <v>9.9</v>
      </c>
      <c r="H52" s="107"/>
    </row>
    <row r="53" spans="1:8" ht="14" x14ac:dyDescent="0.15">
      <c r="A53" s="108">
        <v>-9.9909999999999997</v>
      </c>
      <c r="B53" s="107" t="s">
        <v>937</v>
      </c>
      <c r="C53" s="106" t="s">
        <v>275</v>
      </c>
      <c r="D53" s="105" t="s">
        <v>786</v>
      </c>
      <c r="E53" s="104" t="s">
        <v>936</v>
      </c>
      <c r="F53" s="76">
        <v>9.9</v>
      </c>
    </row>
    <row r="54" spans="1:8" x14ac:dyDescent="0.15">
      <c r="A54" s="117" t="s">
        <v>1075</v>
      </c>
    </row>
    <row r="55" spans="1:8" ht="14" x14ac:dyDescent="0.15">
      <c r="A55" s="108">
        <v>-9.4523720000000004</v>
      </c>
      <c r="B55" s="107" t="s">
        <v>905</v>
      </c>
      <c r="C55" s="106" t="s">
        <v>681</v>
      </c>
      <c r="D55" s="105" t="s">
        <v>1052</v>
      </c>
      <c r="E55" s="104" t="s">
        <v>935</v>
      </c>
      <c r="F55" s="76">
        <v>9.9</v>
      </c>
    </row>
    <row r="56" spans="1:8" x14ac:dyDescent="0.15">
      <c r="A56" s="108">
        <v>-9.82</v>
      </c>
      <c r="B56" s="107" t="s">
        <v>905</v>
      </c>
      <c r="C56" s="106" t="s">
        <v>264</v>
      </c>
      <c r="D56" s="52" t="s">
        <v>980</v>
      </c>
      <c r="E56" s="104" t="s">
        <v>934</v>
      </c>
      <c r="F56" s="76">
        <v>9.6</v>
      </c>
    </row>
    <row r="57" spans="1:8" x14ac:dyDescent="0.15">
      <c r="A57" s="108">
        <v>-9.6359999999999992</v>
      </c>
      <c r="B57" s="107" t="s">
        <v>905</v>
      </c>
      <c r="C57" s="106" t="s">
        <v>1144</v>
      </c>
      <c r="D57" s="52" t="s">
        <v>980</v>
      </c>
      <c r="E57" s="104" t="s">
        <v>909</v>
      </c>
      <c r="F57" s="76">
        <v>9.6</v>
      </c>
    </row>
    <row r="58" spans="1:8" x14ac:dyDescent="0.15">
      <c r="A58" s="108">
        <v>-9.4659999999999993</v>
      </c>
      <c r="B58" s="107" t="s">
        <v>905</v>
      </c>
      <c r="C58" s="106" t="s">
        <v>670</v>
      </c>
      <c r="D58" s="52" t="s">
        <v>980</v>
      </c>
      <c r="E58" s="104" t="s">
        <v>908</v>
      </c>
      <c r="F58" s="76">
        <v>9.6</v>
      </c>
    </row>
    <row r="59" spans="1:8" x14ac:dyDescent="0.15">
      <c r="A59" s="108">
        <v>-8.9540000000000006</v>
      </c>
      <c r="B59" s="107" t="s">
        <v>905</v>
      </c>
      <c r="C59" s="106" t="s">
        <v>1144</v>
      </c>
      <c r="D59" s="52" t="s">
        <v>980</v>
      </c>
      <c r="E59" s="104" t="s">
        <v>907</v>
      </c>
      <c r="F59" s="76">
        <v>9.6</v>
      </c>
    </row>
    <row r="60" spans="1:8" x14ac:dyDescent="0.15">
      <c r="A60" s="108">
        <v>-8.9019999999999992</v>
      </c>
      <c r="B60" s="107" t="s">
        <v>905</v>
      </c>
      <c r="C60" s="106" t="s">
        <v>274</v>
      </c>
      <c r="D60" s="52" t="s">
        <v>980</v>
      </c>
      <c r="E60" s="104" t="s">
        <v>906</v>
      </c>
      <c r="F60" s="76">
        <v>9.6</v>
      </c>
    </row>
    <row r="61" spans="1:8" ht="12" customHeight="1" x14ac:dyDescent="0.15">
      <c r="A61" s="108">
        <v>-9.6617999999999995</v>
      </c>
      <c r="B61" s="107" t="s">
        <v>905</v>
      </c>
      <c r="C61" s="106" t="s">
        <v>670</v>
      </c>
      <c r="D61" s="52" t="s">
        <v>592</v>
      </c>
      <c r="E61" s="104" t="s">
        <v>262</v>
      </c>
      <c r="F61" s="76">
        <v>7.4</v>
      </c>
    </row>
    <row r="62" spans="1:8" x14ac:dyDescent="0.15">
      <c r="A62" s="108">
        <v>-11.438799999999999</v>
      </c>
      <c r="B62" s="107" t="s">
        <v>905</v>
      </c>
      <c r="C62" s="106" t="s">
        <v>670</v>
      </c>
      <c r="D62" s="52" t="s">
        <v>582</v>
      </c>
      <c r="E62" s="104" t="s">
        <v>334</v>
      </c>
      <c r="F62" s="76">
        <v>6.5</v>
      </c>
    </row>
    <row r="63" spans="1:8" x14ac:dyDescent="0.15">
      <c r="A63" s="108">
        <v>-12.469799999999999</v>
      </c>
      <c r="B63" s="107" t="s">
        <v>905</v>
      </c>
      <c r="C63" s="106" t="s">
        <v>670</v>
      </c>
      <c r="D63" s="52" t="s">
        <v>745</v>
      </c>
      <c r="E63" s="104" t="s">
        <v>335</v>
      </c>
      <c r="F63" s="76">
        <v>4.2</v>
      </c>
    </row>
    <row r="64" spans="1:8" x14ac:dyDescent="0.15">
      <c r="A64" s="108">
        <v>-12.004799999999999</v>
      </c>
      <c r="B64" s="107" t="s">
        <v>905</v>
      </c>
      <c r="C64" s="106" t="s">
        <v>670</v>
      </c>
      <c r="D64" s="52" t="s">
        <v>745</v>
      </c>
      <c r="E64" s="104" t="s">
        <v>333</v>
      </c>
      <c r="F64" s="76">
        <v>4.2</v>
      </c>
    </row>
    <row r="65" spans="1:6" x14ac:dyDescent="0.15">
      <c r="A65" s="108">
        <v>-11.120799999999999</v>
      </c>
      <c r="B65" s="107" t="s">
        <v>905</v>
      </c>
      <c r="C65" s="106" t="s">
        <v>904</v>
      </c>
      <c r="D65" s="52" t="s">
        <v>740</v>
      </c>
      <c r="E65" s="104" t="s">
        <v>336</v>
      </c>
      <c r="F65" s="76">
        <v>3.2</v>
      </c>
    </row>
    <row r="66" spans="1:6" x14ac:dyDescent="0.15">
      <c r="A66" s="108"/>
      <c r="B66" s="107"/>
      <c r="C66" s="106"/>
      <c r="E66" s="104"/>
    </row>
    <row r="67" spans="1:6" x14ac:dyDescent="0.15">
      <c r="A67" s="110" t="s">
        <v>903</v>
      </c>
      <c r="B67" s="107"/>
      <c r="C67" s="106"/>
      <c r="E67" s="104"/>
    </row>
    <row r="68" spans="1:6" x14ac:dyDescent="0.15">
      <c r="A68" s="108">
        <v>-5.48</v>
      </c>
      <c r="B68" s="107" t="s">
        <v>24</v>
      </c>
      <c r="C68" s="106" t="s">
        <v>66</v>
      </c>
      <c r="D68" s="52" t="s">
        <v>592</v>
      </c>
      <c r="E68" s="104" t="s">
        <v>901</v>
      </c>
      <c r="F68" s="76">
        <v>7.4</v>
      </c>
    </row>
    <row r="69" spans="1:6" x14ac:dyDescent="0.15">
      <c r="A69" s="108">
        <v>-6.18</v>
      </c>
      <c r="B69" s="107" t="s">
        <v>902</v>
      </c>
      <c r="C69" s="106" t="s">
        <v>67</v>
      </c>
      <c r="D69" s="52" t="s">
        <v>592</v>
      </c>
      <c r="E69" s="104" t="s">
        <v>160</v>
      </c>
      <c r="F69" s="76">
        <v>7.4</v>
      </c>
    </row>
    <row r="70" spans="1:6" x14ac:dyDescent="0.15">
      <c r="A70" s="108">
        <v>-0.97</v>
      </c>
      <c r="B70" s="107" t="s">
        <v>889</v>
      </c>
      <c r="C70" s="106" t="s">
        <v>66</v>
      </c>
      <c r="D70" s="52" t="s">
        <v>592</v>
      </c>
      <c r="E70" s="104" t="s">
        <v>338</v>
      </c>
      <c r="F70" s="76">
        <v>7.4</v>
      </c>
    </row>
    <row r="71" spans="1:6" x14ac:dyDescent="0.15">
      <c r="A71" s="108">
        <v>-0.97</v>
      </c>
      <c r="B71" s="107" t="s">
        <v>889</v>
      </c>
      <c r="C71" s="106" t="s">
        <v>66</v>
      </c>
      <c r="D71" s="52" t="s">
        <v>592</v>
      </c>
      <c r="E71" s="104" t="s">
        <v>338</v>
      </c>
      <c r="F71" s="76">
        <v>7.4</v>
      </c>
    </row>
    <row r="72" spans="1:6" x14ac:dyDescent="0.15">
      <c r="A72" s="108">
        <v>-2.06</v>
      </c>
      <c r="B72" s="107" t="s">
        <v>24</v>
      </c>
      <c r="C72" s="106" t="s">
        <v>66</v>
      </c>
      <c r="D72" s="52" t="s">
        <v>582</v>
      </c>
      <c r="E72" s="104" t="s">
        <v>900</v>
      </c>
      <c r="F72" s="76">
        <v>6.5</v>
      </c>
    </row>
    <row r="73" spans="1:6" x14ac:dyDescent="0.15">
      <c r="A73" s="108">
        <v>-1.5</v>
      </c>
      <c r="B73" s="107" t="s">
        <v>24</v>
      </c>
      <c r="C73" s="106" t="s">
        <v>66</v>
      </c>
      <c r="D73" s="52" t="s">
        <v>582</v>
      </c>
      <c r="E73" s="104" t="s">
        <v>898</v>
      </c>
      <c r="F73" s="76">
        <v>6.5</v>
      </c>
    </row>
    <row r="74" spans="1:6" x14ac:dyDescent="0.15">
      <c r="A74" s="108">
        <v>-0.89</v>
      </c>
      <c r="B74" s="107" t="s">
        <v>24</v>
      </c>
      <c r="C74" s="106" t="s">
        <v>66</v>
      </c>
      <c r="D74" s="52" t="s">
        <v>582</v>
      </c>
      <c r="E74" s="104" t="s">
        <v>894</v>
      </c>
      <c r="F74" s="76">
        <v>6.5</v>
      </c>
    </row>
    <row r="75" spans="1:6" x14ac:dyDescent="0.15">
      <c r="A75" s="108">
        <v>-0.28000000000000003</v>
      </c>
      <c r="B75" s="107" t="s">
        <v>24</v>
      </c>
      <c r="C75" s="106" t="s">
        <v>66</v>
      </c>
      <c r="D75" s="52" t="s">
        <v>582</v>
      </c>
      <c r="E75" s="104" t="s">
        <v>893</v>
      </c>
      <c r="F75" s="76">
        <v>6.5</v>
      </c>
    </row>
    <row r="76" spans="1:6" x14ac:dyDescent="0.15">
      <c r="A76" s="108">
        <v>-0.16</v>
      </c>
      <c r="B76" s="107" t="s">
        <v>24</v>
      </c>
      <c r="C76" s="106" t="s">
        <v>66</v>
      </c>
      <c r="D76" s="52" t="s">
        <v>582</v>
      </c>
      <c r="E76" s="104" t="s">
        <v>892</v>
      </c>
      <c r="F76" s="76">
        <v>6.5</v>
      </c>
    </row>
    <row r="77" spans="1:6" x14ac:dyDescent="0.15">
      <c r="A77" s="108">
        <v>-0.11</v>
      </c>
      <c r="B77" s="107" t="s">
        <v>24</v>
      </c>
      <c r="C77" s="106" t="s">
        <v>66</v>
      </c>
      <c r="D77" s="52" t="s">
        <v>582</v>
      </c>
      <c r="E77" s="104" t="s">
        <v>891</v>
      </c>
      <c r="F77" s="76">
        <v>6.5</v>
      </c>
    </row>
    <row r="78" spans="1:6" x14ac:dyDescent="0.15">
      <c r="A78" s="108">
        <v>-1.62</v>
      </c>
      <c r="B78" s="107" t="s">
        <v>32</v>
      </c>
      <c r="C78" s="106" t="s">
        <v>66</v>
      </c>
      <c r="D78" s="52" t="s">
        <v>582</v>
      </c>
      <c r="E78" s="104" t="s">
        <v>162</v>
      </c>
      <c r="F78" s="76">
        <v>6.5</v>
      </c>
    </row>
    <row r="79" spans="1:6" x14ac:dyDescent="0.15">
      <c r="A79" s="108">
        <v>-1.96</v>
      </c>
      <c r="B79" s="107" t="s">
        <v>896</v>
      </c>
      <c r="C79" s="106" t="s">
        <v>66</v>
      </c>
      <c r="D79" s="52" t="s">
        <v>582</v>
      </c>
      <c r="E79" s="104" t="s">
        <v>899</v>
      </c>
      <c r="F79" s="76">
        <v>6.5</v>
      </c>
    </row>
    <row r="80" spans="1:6" x14ac:dyDescent="0.15">
      <c r="A80" s="108">
        <v>-1.2</v>
      </c>
      <c r="B80" s="107" t="s">
        <v>896</v>
      </c>
      <c r="C80" s="106" t="s">
        <v>66</v>
      </c>
      <c r="D80" s="52" t="s">
        <v>582</v>
      </c>
      <c r="E80" s="104" t="s">
        <v>897</v>
      </c>
      <c r="F80" s="76">
        <v>6.5</v>
      </c>
    </row>
    <row r="81" spans="1:6" x14ac:dyDescent="0.15">
      <c r="A81" s="108">
        <v>-1.08</v>
      </c>
      <c r="B81" s="107" t="s">
        <v>896</v>
      </c>
      <c r="C81" s="106" t="s">
        <v>66</v>
      </c>
      <c r="D81" s="52" t="s">
        <v>582</v>
      </c>
      <c r="E81" s="104" t="s">
        <v>895</v>
      </c>
      <c r="F81" s="76">
        <v>6.5</v>
      </c>
    </row>
    <row r="82" spans="1:6" x14ac:dyDescent="0.15">
      <c r="A82" s="108">
        <v>0.26</v>
      </c>
      <c r="B82" s="107" t="s">
        <v>889</v>
      </c>
      <c r="C82" s="106" t="s">
        <v>66</v>
      </c>
      <c r="D82" s="52" t="s">
        <v>582</v>
      </c>
      <c r="E82" s="104" t="s">
        <v>890</v>
      </c>
      <c r="F82" s="76">
        <v>6.5</v>
      </c>
    </row>
    <row r="83" spans="1:6" x14ac:dyDescent="0.15">
      <c r="A83" s="108">
        <v>-0.39</v>
      </c>
      <c r="B83" s="107" t="s">
        <v>24</v>
      </c>
      <c r="C83" s="106" t="s">
        <v>66</v>
      </c>
      <c r="D83" s="52" t="s">
        <v>745</v>
      </c>
      <c r="E83" s="104" t="s">
        <v>816</v>
      </c>
      <c r="F83" s="76">
        <v>4.2</v>
      </c>
    </row>
    <row r="84" spans="1:6" x14ac:dyDescent="0.15">
      <c r="A84" s="108">
        <v>-0.2</v>
      </c>
      <c r="B84" s="107" t="s">
        <v>24</v>
      </c>
      <c r="C84" s="106" t="s">
        <v>66</v>
      </c>
      <c r="D84" s="52" t="s">
        <v>745</v>
      </c>
      <c r="E84" s="104" t="s">
        <v>680</v>
      </c>
      <c r="F84" s="76">
        <v>4.2</v>
      </c>
    </row>
    <row r="85" spans="1:6" x14ac:dyDescent="0.15">
      <c r="A85" s="108">
        <v>-0.83</v>
      </c>
      <c r="B85" s="107" t="s">
        <v>32</v>
      </c>
      <c r="C85" s="106" t="s">
        <v>65</v>
      </c>
      <c r="D85" s="52" t="s">
        <v>745</v>
      </c>
      <c r="E85" s="104" t="s">
        <v>161</v>
      </c>
      <c r="F85" s="76">
        <v>4.2</v>
      </c>
    </row>
    <row r="86" spans="1:6" x14ac:dyDescent="0.15">
      <c r="A86" s="108">
        <v>-0.88</v>
      </c>
      <c r="B86" s="107" t="s">
        <v>156</v>
      </c>
      <c r="C86" s="106" t="s">
        <v>68</v>
      </c>
      <c r="D86" s="52" t="s">
        <v>745</v>
      </c>
      <c r="E86" s="104" t="s">
        <v>337</v>
      </c>
      <c r="F86" s="76">
        <v>4.2</v>
      </c>
    </row>
    <row r="87" spans="1:6" x14ac:dyDescent="0.15">
      <c r="A87" s="108">
        <v>-1.1200000000000001</v>
      </c>
      <c r="B87" s="107" t="s">
        <v>889</v>
      </c>
      <c r="C87" s="106"/>
      <c r="D87" s="52" t="s">
        <v>745</v>
      </c>
      <c r="E87" s="104" t="s">
        <v>888</v>
      </c>
      <c r="F87" s="76">
        <v>4.2</v>
      </c>
    </row>
    <row r="88" spans="1:6" x14ac:dyDescent="0.15">
      <c r="A88" s="108"/>
      <c r="B88" s="107"/>
      <c r="C88" s="106"/>
      <c r="E88" s="104"/>
    </row>
    <row r="89" spans="1:6" x14ac:dyDescent="0.15">
      <c r="A89" s="108"/>
      <c r="B89" s="107"/>
      <c r="C89" s="106"/>
      <c r="E89" s="104"/>
    </row>
    <row r="90" spans="1:6" x14ac:dyDescent="0.15">
      <c r="A90" s="110" t="s">
        <v>174</v>
      </c>
      <c r="B90" s="107"/>
      <c r="C90" s="106"/>
      <c r="E90" s="104"/>
    </row>
    <row r="91" spans="1:6" ht="14" x14ac:dyDescent="0.15">
      <c r="A91" s="108">
        <v>-10.532500000000001</v>
      </c>
      <c r="B91" s="107" t="s">
        <v>956</v>
      </c>
      <c r="C91" s="106" t="s">
        <v>264</v>
      </c>
      <c r="D91" s="105" t="s">
        <v>786</v>
      </c>
      <c r="E91" s="104" t="s">
        <v>679</v>
      </c>
      <c r="F91" s="76">
        <v>9.9</v>
      </c>
    </row>
    <row r="92" spans="1:6" ht="14" x14ac:dyDescent="0.15">
      <c r="A92" s="108">
        <v>-10.466749999999999</v>
      </c>
      <c r="B92" s="107" t="s">
        <v>956</v>
      </c>
      <c r="C92" s="106" t="s">
        <v>272</v>
      </c>
      <c r="D92" s="105" t="s">
        <v>786</v>
      </c>
      <c r="E92" s="104" t="s">
        <v>678</v>
      </c>
      <c r="F92" s="76">
        <v>9.9</v>
      </c>
    </row>
    <row r="93" spans="1:6" ht="14" x14ac:dyDescent="0.15">
      <c r="A93" s="108">
        <v>-10.377000000000001</v>
      </c>
      <c r="B93" s="107" t="s">
        <v>956</v>
      </c>
      <c r="C93" s="106" t="s">
        <v>1144</v>
      </c>
      <c r="D93" s="105" t="s">
        <v>786</v>
      </c>
      <c r="E93" s="104" t="s">
        <v>677</v>
      </c>
      <c r="F93" s="76">
        <v>9.9</v>
      </c>
    </row>
    <row r="94" spans="1:6" ht="14" x14ac:dyDescent="0.15">
      <c r="A94" s="108">
        <v>-10.15</v>
      </c>
      <c r="B94" s="107" t="s">
        <v>956</v>
      </c>
      <c r="C94" s="106" t="s">
        <v>276</v>
      </c>
      <c r="D94" s="105" t="s">
        <v>786</v>
      </c>
      <c r="E94" s="104" t="s">
        <v>676</v>
      </c>
      <c r="F94" s="76">
        <v>9.9</v>
      </c>
    </row>
    <row r="95" spans="1:6" ht="14" x14ac:dyDescent="0.15">
      <c r="A95" s="108">
        <v>-10.13175</v>
      </c>
      <c r="B95" s="107" t="s">
        <v>956</v>
      </c>
      <c r="C95" s="106" t="s">
        <v>275</v>
      </c>
      <c r="D95" s="105" t="s">
        <v>786</v>
      </c>
      <c r="E95" s="104" t="s">
        <v>675</v>
      </c>
      <c r="F95" s="76">
        <v>9.9</v>
      </c>
    </row>
    <row r="96" spans="1:6" ht="14" x14ac:dyDescent="0.15">
      <c r="A96" s="108">
        <v>-10.063444444444444</v>
      </c>
      <c r="B96" s="107" t="s">
        <v>956</v>
      </c>
      <c r="C96" s="106" t="s">
        <v>37</v>
      </c>
      <c r="D96" s="105" t="s">
        <v>786</v>
      </c>
      <c r="E96" s="104" t="s">
        <v>1013</v>
      </c>
      <c r="F96" s="76">
        <v>9.9</v>
      </c>
    </row>
    <row r="97" spans="1:6" ht="14" x14ac:dyDescent="0.15">
      <c r="A97" s="108">
        <v>-10.026</v>
      </c>
      <c r="B97" s="107" t="s">
        <v>956</v>
      </c>
      <c r="C97" s="106" t="s">
        <v>132</v>
      </c>
      <c r="D97" s="105" t="s">
        <v>786</v>
      </c>
      <c r="E97" s="104" t="s">
        <v>1012</v>
      </c>
      <c r="F97" s="76">
        <v>9.9</v>
      </c>
    </row>
    <row r="98" spans="1:6" ht="14" x14ac:dyDescent="0.15">
      <c r="A98" s="108">
        <v>-9.9350000000000005</v>
      </c>
      <c r="B98" s="107" t="s">
        <v>956</v>
      </c>
      <c r="C98" s="106" t="s">
        <v>134</v>
      </c>
      <c r="D98" s="105" t="s">
        <v>786</v>
      </c>
      <c r="E98" s="104" t="s">
        <v>1011</v>
      </c>
      <c r="F98" s="76">
        <v>9.9</v>
      </c>
    </row>
    <row r="99" spans="1:6" ht="14" x14ac:dyDescent="0.15">
      <c r="A99" s="108">
        <v>-9.782</v>
      </c>
      <c r="B99" s="107" t="s">
        <v>956</v>
      </c>
      <c r="C99" s="106" t="s">
        <v>276</v>
      </c>
      <c r="D99" s="105" t="s">
        <v>786</v>
      </c>
      <c r="E99" s="104" t="s">
        <v>1010</v>
      </c>
      <c r="F99" s="76">
        <v>9.9</v>
      </c>
    </row>
    <row r="100" spans="1:6" ht="14" x14ac:dyDescent="0.15">
      <c r="A100" s="108">
        <v>-9.6256666666666657</v>
      </c>
      <c r="B100" s="107" t="s">
        <v>956</v>
      </c>
      <c r="C100" s="106" t="s">
        <v>273</v>
      </c>
      <c r="D100" s="105" t="s">
        <v>786</v>
      </c>
      <c r="E100" s="104" t="s">
        <v>1009</v>
      </c>
      <c r="F100" s="76">
        <v>9.9</v>
      </c>
    </row>
    <row r="101" spans="1:6" ht="14" x14ac:dyDescent="0.15">
      <c r="A101" s="108">
        <v>-9.581666666666667</v>
      </c>
      <c r="B101" s="107" t="s">
        <v>956</v>
      </c>
      <c r="C101" s="106" t="s">
        <v>1144</v>
      </c>
      <c r="D101" s="105" t="s">
        <v>786</v>
      </c>
      <c r="E101" s="104" t="s">
        <v>1008</v>
      </c>
      <c r="F101" s="76">
        <v>9.9</v>
      </c>
    </row>
    <row r="102" spans="1:6" ht="14" x14ac:dyDescent="0.15">
      <c r="A102" s="108">
        <v>-9.4597499999999979</v>
      </c>
      <c r="B102" s="107" t="s">
        <v>956</v>
      </c>
      <c r="C102" s="106" t="s">
        <v>264</v>
      </c>
      <c r="D102" s="105" t="s">
        <v>786</v>
      </c>
      <c r="E102" s="104" t="s">
        <v>649</v>
      </c>
      <c r="F102" s="76">
        <v>9.9</v>
      </c>
    </row>
    <row r="103" spans="1:6" ht="14" x14ac:dyDescent="0.15">
      <c r="A103" s="108">
        <v>-9.44</v>
      </c>
      <c r="B103" s="107" t="s">
        <v>956</v>
      </c>
      <c r="C103" s="106" t="s">
        <v>275</v>
      </c>
      <c r="D103" s="105" t="s">
        <v>786</v>
      </c>
      <c r="E103" s="104" t="s">
        <v>648</v>
      </c>
      <c r="F103" s="76">
        <v>9.9</v>
      </c>
    </row>
    <row r="104" spans="1:6" ht="14" x14ac:dyDescent="0.15">
      <c r="A104" s="108">
        <v>-9.3930000000000007</v>
      </c>
      <c r="B104" s="107" t="s">
        <v>956</v>
      </c>
      <c r="C104" s="106" t="s">
        <v>274</v>
      </c>
      <c r="D104" s="105" t="s">
        <v>786</v>
      </c>
      <c r="E104" s="104" t="s">
        <v>647</v>
      </c>
      <c r="F104" s="76">
        <v>9.9</v>
      </c>
    </row>
    <row r="105" spans="1:6" ht="14" x14ac:dyDescent="0.15">
      <c r="A105" s="108">
        <v>-9.2056666666666658</v>
      </c>
      <c r="B105" s="107" t="s">
        <v>956</v>
      </c>
      <c r="C105" s="106" t="s">
        <v>275</v>
      </c>
      <c r="D105" s="105" t="s">
        <v>786</v>
      </c>
      <c r="E105" s="104" t="s">
        <v>646</v>
      </c>
      <c r="F105" s="76">
        <v>9.9</v>
      </c>
    </row>
    <row r="106" spans="1:6" x14ac:dyDescent="0.15">
      <c r="A106" s="157" t="s">
        <v>881</v>
      </c>
      <c r="B106" s="157"/>
    </row>
    <row r="107" spans="1:6" ht="14" x14ac:dyDescent="0.15">
      <c r="A107" s="108">
        <v>-9.1217499999999987</v>
      </c>
      <c r="B107" s="107" t="s">
        <v>956</v>
      </c>
      <c r="C107" s="106" t="s">
        <v>268</v>
      </c>
      <c r="D107" s="105" t="s">
        <v>786</v>
      </c>
      <c r="E107" s="104" t="s">
        <v>645</v>
      </c>
      <c r="F107" s="76">
        <v>9.9</v>
      </c>
    </row>
    <row r="108" spans="1:6" ht="14" x14ac:dyDescent="0.15">
      <c r="A108" s="108">
        <v>-9.0856666666666666</v>
      </c>
      <c r="B108" s="107" t="s">
        <v>956</v>
      </c>
      <c r="C108" s="106" t="s">
        <v>681</v>
      </c>
      <c r="D108" s="105" t="s">
        <v>786</v>
      </c>
      <c r="E108" s="104" t="s">
        <v>644</v>
      </c>
      <c r="F108" s="76">
        <v>9.9</v>
      </c>
    </row>
    <row r="109" spans="1:6" ht="14" x14ac:dyDescent="0.15">
      <c r="A109" s="108">
        <v>-8.5519999999999996</v>
      </c>
      <c r="B109" s="107" t="s">
        <v>956</v>
      </c>
      <c r="C109" s="106" t="s">
        <v>134</v>
      </c>
      <c r="D109" s="105" t="s">
        <v>786</v>
      </c>
      <c r="E109" s="104" t="s">
        <v>643</v>
      </c>
      <c r="F109" s="76">
        <v>9.9</v>
      </c>
    </row>
    <row r="110" spans="1:6" ht="14" x14ac:dyDescent="0.15">
      <c r="A110" s="108">
        <v>-8.5368750000000002</v>
      </c>
      <c r="B110" s="107" t="s">
        <v>956</v>
      </c>
      <c r="C110" s="106" t="s">
        <v>132</v>
      </c>
      <c r="D110" s="105" t="s">
        <v>786</v>
      </c>
      <c r="E110" s="104" t="s">
        <v>642</v>
      </c>
      <c r="F110" s="76">
        <v>9.9</v>
      </c>
    </row>
    <row r="111" spans="1:6" ht="14" x14ac:dyDescent="0.15">
      <c r="A111" s="108">
        <v>-8.4169999999999998</v>
      </c>
      <c r="B111" s="107" t="s">
        <v>956</v>
      </c>
      <c r="C111" s="106" t="s">
        <v>274</v>
      </c>
      <c r="D111" s="105" t="s">
        <v>786</v>
      </c>
      <c r="E111" s="104" t="s">
        <v>641</v>
      </c>
      <c r="F111" s="76">
        <v>9.9</v>
      </c>
    </row>
    <row r="112" spans="1:6" ht="14" x14ac:dyDescent="0.15">
      <c r="A112" s="108">
        <v>-8.2889999999999997</v>
      </c>
      <c r="B112" s="107" t="s">
        <v>956</v>
      </c>
      <c r="C112" s="106" t="s">
        <v>268</v>
      </c>
      <c r="D112" s="105" t="s">
        <v>786</v>
      </c>
      <c r="E112" s="104" t="s">
        <v>640</v>
      </c>
      <c r="F112" s="76">
        <v>9.9</v>
      </c>
    </row>
    <row r="113" spans="1:6" ht="14" x14ac:dyDescent="0.15">
      <c r="A113" s="108">
        <v>-8.2862777777777765</v>
      </c>
      <c r="B113" s="107" t="s">
        <v>956</v>
      </c>
      <c r="C113" s="106" t="s">
        <v>36</v>
      </c>
      <c r="D113" s="105" t="s">
        <v>786</v>
      </c>
      <c r="E113" s="104" t="s">
        <v>639</v>
      </c>
      <c r="F113" s="76">
        <v>9.9</v>
      </c>
    </row>
    <row r="114" spans="1:6" ht="14" x14ac:dyDescent="0.15">
      <c r="A114" s="108">
        <v>-8.1808750000000003</v>
      </c>
      <c r="B114" s="107" t="s">
        <v>956</v>
      </c>
      <c r="C114" s="106" t="s">
        <v>189</v>
      </c>
      <c r="D114" s="105" t="s">
        <v>786</v>
      </c>
      <c r="E114" s="104" t="s">
        <v>638</v>
      </c>
      <c r="F114" s="76">
        <v>9.9</v>
      </c>
    </row>
    <row r="115" spans="1:6" ht="14" x14ac:dyDescent="0.15">
      <c r="A115" s="108">
        <v>-7.7917499999999986</v>
      </c>
      <c r="B115" s="107" t="s">
        <v>956</v>
      </c>
      <c r="C115" s="106" t="s">
        <v>275</v>
      </c>
      <c r="D115" s="105" t="s">
        <v>786</v>
      </c>
      <c r="E115" s="104" t="s">
        <v>637</v>
      </c>
      <c r="F115" s="76">
        <v>9.9</v>
      </c>
    </row>
    <row r="116" spans="1:6" ht="14" x14ac:dyDescent="0.15">
      <c r="A116" s="108">
        <v>-7.7078888888888883</v>
      </c>
      <c r="B116" s="107" t="s">
        <v>956</v>
      </c>
      <c r="C116" s="106" t="s">
        <v>129</v>
      </c>
      <c r="D116" s="105" t="s">
        <v>786</v>
      </c>
      <c r="E116" s="104" t="s">
        <v>636</v>
      </c>
      <c r="F116" s="76">
        <v>9.9</v>
      </c>
    </row>
    <row r="117" spans="1:6" ht="14" x14ac:dyDescent="0.15">
      <c r="A117" s="108">
        <v>-7.429666666666666</v>
      </c>
      <c r="B117" s="107" t="s">
        <v>956</v>
      </c>
      <c r="C117" s="106" t="s">
        <v>135</v>
      </c>
      <c r="D117" s="105" t="s">
        <v>786</v>
      </c>
      <c r="E117" s="104" t="s">
        <v>635</v>
      </c>
      <c r="F117" s="76">
        <v>9.9</v>
      </c>
    </row>
    <row r="118" spans="1:6" ht="14" x14ac:dyDescent="0.15">
      <c r="A118" s="108">
        <v>-7.3237700000000006</v>
      </c>
      <c r="B118" s="107" t="s">
        <v>956</v>
      </c>
      <c r="C118" s="106" t="s">
        <v>1144</v>
      </c>
      <c r="D118" s="105" t="s">
        <v>786</v>
      </c>
      <c r="E118" s="104" t="s">
        <v>634</v>
      </c>
      <c r="F118" s="76">
        <v>9.9</v>
      </c>
    </row>
    <row r="119" spans="1:6" ht="14" x14ac:dyDescent="0.15">
      <c r="A119" s="108">
        <v>-6.5110999999999999</v>
      </c>
      <c r="B119" s="107" t="s">
        <v>956</v>
      </c>
      <c r="C119" s="106" t="s">
        <v>275</v>
      </c>
      <c r="D119" s="105" t="s">
        <v>786</v>
      </c>
      <c r="E119" s="104" t="s">
        <v>633</v>
      </c>
      <c r="F119" s="76">
        <v>9.9</v>
      </c>
    </row>
    <row r="120" spans="1:6" ht="14" x14ac:dyDescent="0.15">
      <c r="A120" s="108">
        <v>-6.3112266966943462</v>
      </c>
      <c r="B120" s="107" t="s">
        <v>956</v>
      </c>
      <c r="C120" s="106" t="s">
        <v>131</v>
      </c>
      <c r="D120" s="105" t="s">
        <v>786</v>
      </c>
      <c r="E120" s="104" t="s">
        <v>632</v>
      </c>
      <c r="F120" s="76">
        <v>9.9</v>
      </c>
    </row>
    <row r="121" spans="1:6" ht="14" x14ac:dyDescent="0.15">
      <c r="A121" s="108">
        <v>-5.80375</v>
      </c>
      <c r="B121" s="107" t="s">
        <v>956</v>
      </c>
      <c r="C121" s="106" t="s">
        <v>134</v>
      </c>
      <c r="D121" s="105" t="s">
        <v>786</v>
      </c>
      <c r="E121" s="104" t="s">
        <v>631</v>
      </c>
      <c r="F121" s="76">
        <v>9.9</v>
      </c>
    </row>
    <row r="122" spans="1:6" ht="14" x14ac:dyDescent="0.15">
      <c r="A122" s="108">
        <v>-4.4783749999999998</v>
      </c>
      <c r="B122" s="107" t="s">
        <v>956</v>
      </c>
      <c r="C122" s="106" t="s">
        <v>275</v>
      </c>
      <c r="D122" s="105" t="s">
        <v>786</v>
      </c>
      <c r="E122" s="104" t="s">
        <v>814</v>
      </c>
      <c r="F122" s="76">
        <v>9.9</v>
      </c>
    </row>
    <row r="123" spans="1:6" ht="14" x14ac:dyDescent="0.15">
      <c r="A123" s="108">
        <v>-4.1438749999999995</v>
      </c>
      <c r="B123" s="107" t="s">
        <v>956</v>
      </c>
      <c r="C123" s="106" t="s">
        <v>130</v>
      </c>
      <c r="D123" s="105" t="s">
        <v>786</v>
      </c>
      <c r="E123" s="104" t="s">
        <v>813</v>
      </c>
      <c r="F123" s="76">
        <v>9.9</v>
      </c>
    </row>
    <row r="124" spans="1:6" ht="14" x14ac:dyDescent="0.15">
      <c r="A124" s="108">
        <v>-1.8053380000000001</v>
      </c>
      <c r="B124" s="107" t="s">
        <v>956</v>
      </c>
      <c r="C124" s="106" t="s">
        <v>264</v>
      </c>
      <c r="D124" s="105" t="s">
        <v>786</v>
      </c>
      <c r="E124" s="104" t="s">
        <v>812</v>
      </c>
      <c r="F124" s="76">
        <v>9.9</v>
      </c>
    </row>
    <row r="125" spans="1:6" ht="14" x14ac:dyDescent="0.15">
      <c r="A125" s="108">
        <v>-1.425875</v>
      </c>
      <c r="B125" s="107" t="s">
        <v>956</v>
      </c>
      <c r="C125" s="106" t="s">
        <v>35</v>
      </c>
      <c r="D125" s="105" t="s">
        <v>786</v>
      </c>
      <c r="E125" s="104" t="s">
        <v>811</v>
      </c>
      <c r="F125" s="76">
        <v>9.9</v>
      </c>
    </row>
    <row r="126" spans="1:6" ht="14" x14ac:dyDescent="0.15">
      <c r="A126" s="108">
        <v>-0.89687499999999942</v>
      </c>
      <c r="B126" s="107" t="s">
        <v>956</v>
      </c>
      <c r="C126" s="106" t="s">
        <v>133</v>
      </c>
      <c r="D126" s="105" t="s">
        <v>1052</v>
      </c>
      <c r="E126" s="104" t="s">
        <v>810</v>
      </c>
      <c r="F126" s="76">
        <v>9.9</v>
      </c>
    </row>
    <row r="127" spans="1:6" x14ac:dyDescent="0.15">
      <c r="A127" s="108">
        <v>-6.5739938180000017</v>
      </c>
      <c r="B127" s="107" t="s">
        <v>956</v>
      </c>
      <c r="C127" s="106" t="s">
        <v>784</v>
      </c>
      <c r="D127" s="52" t="s">
        <v>980</v>
      </c>
      <c r="E127" s="104" t="s">
        <v>809</v>
      </c>
      <c r="F127" s="76">
        <v>9.6</v>
      </c>
    </row>
    <row r="128" spans="1:6" x14ac:dyDescent="0.15">
      <c r="A128" s="108">
        <v>-6.2133236899999948</v>
      </c>
      <c r="B128" s="107" t="s">
        <v>956</v>
      </c>
      <c r="C128" s="106" t="s">
        <v>784</v>
      </c>
      <c r="D128" s="52" t="s">
        <v>980</v>
      </c>
      <c r="E128" s="104" t="s">
        <v>808</v>
      </c>
      <c r="F128" s="76">
        <v>9.6</v>
      </c>
    </row>
    <row r="129" spans="1:6" x14ac:dyDescent="0.15">
      <c r="A129" s="108">
        <v>-5.51</v>
      </c>
      <c r="B129" s="107" t="s">
        <v>956</v>
      </c>
      <c r="C129" s="106" t="s">
        <v>186</v>
      </c>
      <c r="D129" s="52" t="s">
        <v>980</v>
      </c>
      <c r="E129" s="104" t="s">
        <v>807</v>
      </c>
      <c r="F129" s="76">
        <v>9.6</v>
      </c>
    </row>
    <row r="130" spans="1:6" x14ac:dyDescent="0.15">
      <c r="A130" s="108">
        <v>-5.2939999999999996</v>
      </c>
      <c r="B130" s="107" t="s">
        <v>956</v>
      </c>
      <c r="C130" s="106" t="s">
        <v>129</v>
      </c>
      <c r="D130" s="52" t="s">
        <v>980</v>
      </c>
      <c r="E130" s="104" t="s">
        <v>806</v>
      </c>
      <c r="F130" s="76">
        <v>9.6</v>
      </c>
    </row>
    <row r="131" spans="1:6" x14ac:dyDescent="0.15">
      <c r="A131" s="108">
        <v>-5.0510000000000002</v>
      </c>
      <c r="B131" s="107" t="s">
        <v>956</v>
      </c>
      <c r="C131" s="106" t="s">
        <v>276</v>
      </c>
      <c r="D131" s="52" t="s">
        <v>980</v>
      </c>
      <c r="E131" s="104" t="s">
        <v>805</v>
      </c>
      <c r="F131" s="76">
        <v>9.6</v>
      </c>
    </row>
    <row r="132" spans="1:6" x14ac:dyDescent="0.15">
      <c r="A132" s="108">
        <v>-4.7687537960000705</v>
      </c>
      <c r="B132" s="107" t="s">
        <v>956</v>
      </c>
      <c r="C132" s="106" t="s">
        <v>804</v>
      </c>
      <c r="D132" s="52" t="s">
        <v>980</v>
      </c>
      <c r="E132" s="104" t="s">
        <v>803</v>
      </c>
      <c r="F132" s="76">
        <v>9.6</v>
      </c>
    </row>
    <row r="133" spans="1:6" x14ac:dyDescent="0.15">
      <c r="A133" s="108">
        <v>-4.6509999999999998</v>
      </c>
      <c r="B133" s="107" t="s">
        <v>956</v>
      </c>
      <c r="C133" s="106" t="s">
        <v>664</v>
      </c>
      <c r="D133" s="52" t="s">
        <v>980</v>
      </c>
      <c r="E133" s="104" t="s">
        <v>802</v>
      </c>
      <c r="F133" s="76">
        <v>9.6</v>
      </c>
    </row>
    <row r="134" spans="1:6" x14ac:dyDescent="0.15">
      <c r="A134" s="108">
        <v>-4.5338888888888889</v>
      </c>
      <c r="B134" s="107" t="s">
        <v>956</v>
      </c>
      <c r="C134" s="106" t="s">
        <v>52</v>
      </c>
      <c r="D134" s="52" t="s">
        <v>980</v>
      </c>
      <c r="E134" s="104" t="s">
        <v>801</v>
      </c>
      <c r="F134" s="76">
        <v>9.6</v>
      </c>
    </row>
    <row r="135" spans="1:6" x14ac:dyDescent="0.15">
      <c r="A135" s="108">
        <v>-4.185888888888889</v>
      </c>
      <c r="B135" s="107" t="s">
        <v>956</v>
      </c>
      <c r="C135" s="106" t="s">
        <v>268</v>
      </c>
      <c r="D135" s="52" t="s">
        <v>980</v>
      </c>
      <c r="E135" s="104" t="s">
        <v>989</v>
      </c>
      <c r="F135" s="76">
        <v>9.6</v>
      </c>
    </row>
    <row r="136" spans="1:6" x14ac:dyDescent="0.15">
      <c r="A136" s="108">
        <v>-3.6580087040001388</v>
      </c>
      <c r="B136" s="107" t="s">
        <v>956</v>
      </c>
      <c r="C136" s="106" t="s">
        <v>1042</v>
      </c>
      <c r="D136" s="52" t="s">
        <v>980</v>
      </c>
      <c r="E136" s="104" t="s">
        <v>988</v>
      </c>
      <c r="F136" s="76">
        <v>9.6</v>
      </c>
    </row>
    <row r="137" spans="1:6" x14ac:dyDescent="0.15">
      <c r="A137" s="108">
        <v>-2.8217296160000362</v>
      </c>
      <c r="B137" s="107" t="s">
        <v>956</v>
      </c>
      <c r="C137" s="106" t="s">
        <v>264</v>
      </c>
      <c r="D137" s="52" t="s">
        <v>980</v>
      </c>
      <c r="E137" s="104" t="s">
        <v>987</v>
      </c>
      <c r="F137" s="76">
        <v>9.6</v>
      </c>
    </row>
    <row r="138" spans="1:6" x14ac:dyDescent="0.15">
      <c r="A138" s="108">
        <v>-2.5510000000000002</v>
      </c>
      <c r="B138" s="107" t="s">
        <v>956</v>
      </c>
      <c r="C138" s="106" t="s">
        <v>274</v>
      </c>
      <c r="D138" s="52" t="s">
        <v>980</v>
      </c>
      <c r="E138" s="104" t="s">
        <v>986</v>
      </c>
      <c r="F138" s="76">
        <v>9.6</v>
      </c>
    </row>
    <row r="139" spans="1:6" x14ac:dyDescent="0.15">
      <c r="A139" s="108">
        <v>-1.7337741199999881</v>
      </c>
      <c r="B139" s="107" t="s">
        <v>956</v>
      </c>
      <c r="C139" s="106" t="s">
        <v>985</v>
      </c>
      <c r="D139" s="52" t="s">
        <v>980</v>
      </c>
      <c r="E139" s="104" t="s">
        <v>984</v>
      </c>
      <c r="F139" s="76">
        <v>9.6</v>
      </c>
    </row>
    <row r="140" spans="1:6" x14ac:dyDescent="0.15">
      <c r="A140" s="108">
        <v>-1.64</v>
      </c>
      <c r="B140" s="107" t="s">
        <v>956</v>
      </c>
      <c r="C140" s="106" t="s">
        <v>784</v>
      </c>
      <c r="D140" s="52" t="s">
        <v>980</v>
      </c>
      <c r="E140" s="104" t="s">
        <v>1150</v>
      </c>
      <c r="F140" s="76">
        <v>9.6</v>
      </c>
    </row>
    <row r="141" spans="1:6" x14ac:dyDescent="0.15">
      <c r="A141" s="108">
        <v>-1.4039999999999999</v>
      </c>
      <c r="B141" s="107" t="s">
        <v>956</v>
      </c>
      <c r="C141" s="106" t="s">
        <v>1144</v>
      </c>
      <c r="D141" s="52" t="s">
        <v>980</v>
      </c>
      <c r="E141" s="104" t="s">
        <v>1149</v>
      </c>
      <c r="F141" s="76">
        <v>9.6</v>
      </c>
    </row>
    <row r="142" spans="1:6" x14ac:dyDescent="0.15">
      <c r="A142" s="108">
        <v>-1.1927689280000333</v>
      </c>
      <c r="B142" s="107" t="s">
        <v>956</v>
      </c>
      <c r="C142" s="106" t="s">
        <v>588</v>
      </c>
      <c r="D142" s="52" t="s">
        <v>980</v>
      </c>
      <c r="E142" s="104" t="s">
        <v>1148</v>
      </c>
      <c r="F142" s="76">
        <v>9.6</v>
      </c>
    </row>
    <row r="143" spans="1:6" x14ac:dyDescent="0.15">
      <c r="A143" s="108">
        <v>-1.0302692000000571</v>
      </c>
      <c r="B143" s="107" t="s">
        <v>956</v>
      </c>
      <c r="C143" s="106" t="s">
        <v>274</v>
      </c>
      <c r="D143" s="52" t="s">
        <v>980</v>
      </c>
      <c r="E143" s="104" t="s">
        <v>1147</v>
      </c>
      <c r="F143" s="76">
        <v>9.6</v>
      </c>
    </row>
    <row r="144" spans="1:6" x14ac:dyDescent="0.15">
      <c r="A144" s="108">
        <v>-1.012</v>
      </c>
      <c r="B144" s="107" t="s">
        <v>956</v>
      </c>
      <c r="C144" s="106" t="s">
        <v>188</v>
      </c>
      <c r="D144" s="52" t="s">
        <v>980</v>
      </c>
      <c r="E144" s="104" t="s">
        <v>1146</v>
      </c>
      <c r="F144" s="76">
        <v>9.6</v>
      </c>
    </row>
    <row r="145" spans="1:6" x14ac:dyDescent="0.15">
      <c r="A145" s="108">
        <v>-0.73193042599989444</v>
      </c>
      <c r="B145" s="107" t="s">
        <v>956</v>
      </c>
      <c r="C145" s="106" t="s">
        <v>743</v>
      </c>
      <c r="D145" s="52" t="s">
        <v>980</v>
      </c>
      <c r="E145" s="104" t="s">
        <v>1145</v>
      </c>
      <c r="F145" s="76">
        <v>9.6</v>
      </c>
    </row>
    <row r="146" spans="1:6" x14ac:dyDescent="0.15">
      <c r="A146" s="108">
        <v>-0.68874999999999886</v>
      </c>
      <c r="B146" s="107" t="s">
        <v>956</v>
      </c>
      <c r="C146" s="106" t="s">
        <v>1144</v>
      </c>
      <c r="D146" s="52" t="s">
        <v>980</v>
      </c>
      <c r="E146" s="104" t="s">
        <v>1143</v>
      </c>
      <c r="F146" s="76">
        <v>9.6</v>
      </c>
    </row>
    <row r="147" spans="1:6" x14ac:dyDescent="0.15">
      <c r="A147" s="108">
        <v>-0.629</v>
      </c>
      <c r="B147" s="107" t="s">
        <v>956</v>
      </c>
      <c r="C147" s="106" t="s">
        <v>1144</v>
      </c>
      <c r="D147" s="52" t="s">
        <v>980</v>
      </c>
      <c r="E147" s="104" t="s">
        <v>1142</v>
      </c>
      <c r="F147" s="76">
        <v>9.6</v>
      </c>
    </row>
    <row r="148" spans="1:6" x14ac:dyDescent="0.15">
      <c r="A148" s="108">
        <v>-0.5655</v>
      </c>
      <c r="B148" s="107" t="s">
        <v>956</v>
      </c>
      <c r="C148" s="106" t="s">
        <v>588</v>
      </c>
      <c r="D148" s="52" t="s">
        <v>980</v>
      </c>
      <c r="E148" s="104" t="s">
        <v>971</v>
      </c>
      <c r="F148" s="76">
        <v>9.6</v>
      </c>
    </row>
    <row r="149" spans="1:6" x14ac:dyDescent="0.15">
      <c r="A149" s="108">
        <v>-0.33674999999999888</v>
      </c>
      <c r="B149" s="107" t="s">
        <v>956</v>
      </c>
      <c r="C149" s="106" t="s">
        <v>275</v>
      </c>
      <c r="D149" s="52" t="s">
        <v>980</v>
      </c>
      <c r="E149" s="104" t="s">
        <v>970</v>
      </c>
      <c r="F149" s="76">
        <v>9.6</v>
      </c>
    </row>
    <row r="150" spans="1:6" x14ac:dyDescent="0.15">
      <c r="A150" s="108">
        <v>0.7206586059999569</v>
      </c>
      <c r="B150" s="107" t="s">
        <v>956</v>
      </c>
      <c r="C150" s="106" t="s">
        <v>275</v>
      </c>
      <c r="D150" s="52" t="s">
        <v>980</v>
      </c>
      <c r="E150" s="104" t="s">
        <v>969</v>
      </c>
      <c r="F150" s="76">
        <v>9.6</v>
      </c>
    </row>
    <row r="151" spans="1:6" x14ac:dyDescent="0.15">
      <c r="A151" s="108">
        <v>-4.782</v>
      </c>
      <c r="B151" s="107" t="s">
        <v>956</v>
      </c>
      <c r="C151" s="106" t="s">
        <v>274</v>
      </c>
      <c r="D151" s="52" t="s">
        <v>775</v>
      </c>
      <c r="E151" s="104" t="s">
        <v>968</v>
      </c>
      <c r="F151" s="76">
        <v>9.3000000000000007</v>
      </c>
    </row>
    <row r="152" spans="1:6" x14ac:dyDescent="0.15">
      <c r="A152" s="108">
        <v>-4.4080836680000637</v>
      </c>
      <c r="B152" s="107" t="s">
        <v>956</v>
      </c>
      <c r="C152" s="106" t="s">
        <v>187</v>
      </c>
      <c r="D152" s="52" t="s">
        <v>775</v>
      </c>
      <c r="E152" s="104" t="s">
        <v>967</v>
      </c>
      <c r="F152" s="76">
        <v>9.3000000000000007</v>
      </c>
    </row>
    <row r="153" spans="1:6" x14ac:dyDescent="0.15">
      <c r="A153" s="108">
        <v>-3.5059999999999998</v>
      </c>
      <c r="B153" s="107" t="s">
        <v>956</v>
      </c>
      <c r="C153" s="106" t="s">
        <v>53</v>
      </c>
      <c r="D153" s="52" t="s">
        <v>775</v>
      </c>
      <c r="E153" s="104" t="s">
        <v>966</v>
      </c>
      <c r="F153" s="76">
        <v>9.3000000000000007</v>
      </c>
    </row>
    <row r="154" spans="1:6" x14ac:dyDescent="0.15">
      <c r="A154" s="108">
        <v>-2.7798888888888889</v>
      </c>
      <c r="B154" s="107" t="s">
        <v>956</v>
      </c>
      <c r="C154" s="106" t="s">
        <v>588</v>
      </c>
      <c r="D154" s="52" t="s">
        <v>775</v>
      </c>
      <c r="E154" s="104" t="s">
        <v>965</v>
      </c>
      <c r="F154" s="76">
        <v>9.3000000000000007</v>
      </c>
    </row>
    <row r="155" spans="1:6" x14ac:dyDescent="0.15">
      <c r="A155" s="108">
        <v>-2.7325529360001779</v>
      </c>
      <c r="B155" s="107" t="s">
        <v>956</v>
      </c>
      <c r="C155" s="106" t="s">
        <v>784</v>
      </c>
      <c r="D155" s="52" t="s">
        <v>775</v>
      </c>
      <c r="E155" s="104" t="s">
        <v>964</v>
      </c>
      <c r="F155" s="76">
        <v>9.3000000000000007</v>
      </c>
    </row>
    <row r="156" spans="1:6" x14ac:dyDescent="0.15">
      <c r="A156" s="108">
        <v>-2.1867499999999991</v>
      </c>
      <c r="B156" s="107" t="s">
        <v>956</v>
      </c>
      <c r="C156" s="106" t="s">
        <v>264</v>
      </c>
      <c r="D156" s="52" t="s">
        <v>775</v>
      </c>
      <c r="E156" s="104" t="s">
        <v>963</v>
      </c>
      <c r="F156" s="76">
        <v>9.3000000000000007</v>
      </c>
    </row>
    <row r="157" spans="1:6" x14ac:dyDescent="0.15">
      <c r="A157" s="108">
        <v>-1.93</v>
      </c>
      <c r="B157" s="107" t="s">
        <v>956</v>
      </c>
      <c r="C157" s="106" t="s">
        <v>741</v>
      </c>
      <c r="D157" s="52" t="s">
        <v>775</v>
      </c>
      <c r="E157" s="104" t="s">
        <v>962</v>
      </c>
      <c r="F157" s="76">
        <v>9.3000000000000007</v>
      </c>
    </row>
    <row r="158" spans="1:6" x14ac:dyDescent="0.15">
      <c r="A158" s="118" t="s">
        <v>882</v>
      </c>
    </row>
    <row r="159" spans="1:6" x14ac:dyDescent="0.15">
      <c r="A159" s="108">
        <v>-1.834749999999999</v>
      </c>
      <c r="B159" s="107" t="s">
        <v>956</v>
      </c>
      <c r="C159" s="106" t="s">
        <v>154</v>
      </c>
      <c r="D159" s="52" t="s">
        <v>775</v>
      </c>
      <c r="E159" s="104" t="s">
        <v>961</v>
      </c>
      <c r="F159" s="76">
        <v>9.3000000000000007</v>
      </c>
    </row>
    <row r="160" spans="1:6" x14ac:dyDescent="0.15">
      <c r="A160" s="108">
        <v>-1.61</v>
      </c>
      <c r="B160" s="107" t="s">
        <v>956</v>
      </c>
      <c r="C160" s="106" t="s">
        <v>1042</v>
      </c>
      <c r="D160" s="52" t="s">
        <v>775</v>
      </c>
      <c r="E160" s="104" t="s">
        <v>960</v>
      </c>
      <c r="F160" s="76">
        <v>9.3000000000000007</v>
      </c>
    </row>
    <row r="161" spans="1:6" x14ac:dyDescent="0.15">
      <c r="A161" s="108">
        <v>-0.46</v>
      </c>
      <c r="B161" s="107" t="s">
        <v>956</v>
      </c>
      <c r="C161" s="106" t="s">
        <v>743</v>
      </c>
      <c r="D161" s="52" t="s">
        <v>775</v>
      </c>
      <c r="E161" s="104" t="s">
        <v>959</v>
      </c>
      <c r="F161" s="76">
        <v>9.3000000000000007</v>
      </c>
    </row>
    <row r="162" spans="1:6" x14ac:dyDescent="0.15">
      <c r="A162" s="108">
        <v>-0.39</v>
      </c>
      <c r="B162" s="107" t="s">
        <v>956</v>
      </c>
      <c r="C162" s="106" t="s">
        <v>590</v>
      </c>
      <c r="D162" s="52" t="s">
        <v>775</v>
      </c>
      <c r="E162" s="104" t="s">
        <v>958</v>
      </c>
      <c r="F162" s="76">
        <v>9.3000000000000007</v>
      </c>
    </row>
    <row r="163" spans="1:6" x14ac:dyDescent="0.15">
      <c r="A163" s="108">
        <v>-0.25</v>
      </c>
      <c r="B163" s="107" t="s">
        <v>956</v>
      </c>
      <c r="C163" s="106" t="s">
        <v>843</v>
      </c>
      <c r="D163" s="52" t="s">
        <v>775</v>
      </c>
      <c r="E163" s="104" t="s">
        <v>957</v>
      </c>
      <c r="F163" s="76">
        <v>9.3000000000000007</v>
      </c>
    </row>
    <row r="164" spans="1:6" x14ac:dyDescent="0.15">
      <c r="A164" s="108">
        <v>0.18064426600011774</v>
      </c>
      <c r="B164" s="107" t="s">
        <v>956</v>
      </c>
      <c r="C164" s="106" t="s">
        <v>955</v>
      </c>
      <c r="D164" s="52" t="s">
        <v>775</v>
      </c>
      <c r="E164" s="104" t="s">
        <v>954</v>
      </c>
      <c r="F164" s="76">
        <v>9.3000000000000007</v>
      </c>
    </row>
    <row r="165" spans="1:6" x14ac:dyDescent="0.15">
      <c r="A165" s="108">
        <v>-1.93</v>
      </c>
      <c r="B165" s="107" t="s">
        <v>724</v>
      </c>
      <c r="C165" s="106" t="s">
        <v>66</v>
      </c>
      <c r="D165" s="52" t="s">
        <v>592</v>
      </c>
      <c r="E165" s="104" t="s">
        <v>320</v>
      </c>
      <c r="F165" s="76">
        <v>7.4</v>
      </c>
    </row>
    <row r="166" spans="1:6" x14ac:dyDescent="0.15">
      <c r="A166" s="108">
        <v>-3.82</v>
      </c>
      <c r="B166" s="107" t="s">
        <v>930</v>
      </c>
      <c r="C166" s="106" t="s">
        <v>66</v>
      </c>
      <c r="D166" s="52" t="s">
        <v>592</v>
      </c>
      <c r="E166" s="104" t="s">
        <v>953</v>
      </c>
      <c r="F166" s="76">
        <v>7.4</v>
      </c>
    </row>
    <row r="167" spans="1:6" x14ac:dyDescent="0.15">
      <c r="A167" s="108">
        <v>-3.03</v>
      </c>
      <c r="B167" s="107" t="s">
        <v>930</v>
      </c>
      <c r="C167" s="106" t="s">
        <v>30</v>
      </c>
      <c r="D167" s="52" t="s">
        <v>592</v>
      </c>
      <c r="E167" s="104" t="s">
        <v>1141</v>
      </c>
      <c r="F167" s="76">
        <v>7.4</v>
      </c>
    </row>
    <row r="168" spans="1:6" x14ac:dyDescent="0.15">
      <c r="A168" s="108">
        <v>-2.91</v>
      </c>
      <c r="B168" s="107" t="s">
        <v>930</v>
      </c>
      <c r="C168" s="106" t="s">
        <v>66</v>
      </c>
      <c r="D168" s="52" t="s">
        <v>592</v>
      </c>
      <c r="E168" s="104" t="s">
        <v>941</v>
      </c>
      <c r="F168" s="76">
        <v>7.4</v>
      </c>
    </row>
    <row r="169" spans="1:6" x14ac:dyDescent="0.15">
      <c r="A169" s="108">
        <v>-1.43</v>
      </c>
      <c r="B169" s="107" t="s">
        <v>930</v>
      </c>
      <c r="C169" s="106" t="s">
        <v>580</v>
      </c>
      <c r="D169" s="52" t="s">
        <v>592</v>
      </c>
      <c r="E169" s="104" t="s">
        <v>940</v>
      </c>
      <c r="F169" s="76">
        <v>7.4</v>
      </c>
    </row>
    <row r="170" spans="1:6" x14ac:dyDescent="0.15">
      <c r="A170" s="108">
        <v>-1.1100000000000001</v>
      </c>
      <c r="B170" s="107" t="s">
        <v>930</v>
      </c>
      <c r="C170" s="106" t="s">
        <v>51</v>
      </c>
      <c r="D170" s="52" t="s">
        <v>592</v>
      </c>
      <c r="E170" s="104" t="s">
        <v>939</v>
      </c>
      <c r="F170" s="76">
        <v>7.4</v>
      </c>
    </row>
    <row r="171" spans="1:6" x14ac:dyDescent="0.15">
      <c r="A171" s="108">
        <v>-0.76</v>
      </c>
      <c r="B171" s="107" t="s">
        <v>930</v>
      </c>
      <c r="C171" s="106" t="s">
        <v>29</v>
      </c>
      <c r="D171" s="52" t="s">
        <v>592</v>
      </c>
      <c r="E171" s="104" t="s">
        <v>938</v>
      </c>
      <c r="F171" s="76">
        <v>7.4</v>
      </c>
    </row>
    <row r="172" spans="1:6" x14ac:dyDescent="0.15">
      <c r="A172" s="108">
        <v>-0.65</v>
      </c>
      <c r="B172" s="107" t="s">
        <v>930</v>
      </c>
      <c r="C172" s="106" t="s">
        <v>66</v>
      </c>
      <c r="D172" s="52" t="s">
        <v>592</v>
      </c>
      <c r="E172" s="104" t="s">
        <v>603</v>
      </c>
      <c r="F172" s="76">
        <v>7.4</v>
      </c>
    </row>
    <row r="173" spans="1:6" x14ac:dyDescent="0.15">
      <c r="A173" s="108">
        <v>-0.57999999999999996</v>
      </c>
      <c r="B173" s="107" t="s">
        <v>930</v>
      </c>
      <c r="C173" s="106" t="s">
        <v>31</v>
      </c>
      <c r="D173" s="52" t="s">
        <v>592</v>
      </c>
      <c r="E173" s="104" t="s">
        <v>602</v>
      </c>
      <c r="F173" s="76">
        <v>7.4</v>
      </c>
    </row>
    <row r="174" spans="1:6" x14ac:dyDescent="0.15">
      <c r="A174" s="108">
        <v>-0.56999999999999995</v>
      </c>
      <c r="B174" s="107" t="s">
        <v>930</v>
      </c>
      <c r="C174" s="106" t="s">
        <v>66</v>
      </c>
      <c r="D174" s="52" t="s">
        <v>592</v>
      </c>
      <c r="E174" s="104" t="s">
        <v>601</v>
      </c>
      <c r="F174" s="76">
        <v>7.4</v>
      </c>
    </row>
    <row r="175" spans="1:6" x14ac:dyDescent="0.15">
      <c r="A175" s="108">
        <v>-0.22</v>
      </c>
      <c r="B175" s="107" t="s">
        <v>930</v>
      </c>
      <c r="C175" s="106" t="s">
        <v>66</v>
      </c>
      <c r="D175" s="52" t="s">
        <v>592</v>
      </c>
      <c r="E175" s="104" t="s">
        <v>600</v>
      </c>
      <c r="F175" s="76">
        <v>7.4</v>
      </c>
    </row>
    <row r="176" spans="1:6" x14ac:dyDescent="0.15">
      <c r="A176" s="108">
        <v>-0.12</v>
      </c>
      <c r="B176" s="107" t="s">
        <v>930</v>
      </c>
      <c r="C176" s="106" t="s">
        <v>599</v>
      </c>
      <c r="D176" s="52" t="s">
        <v>592</v>
      </c>
      <c r="E176" s="104" t="s">
        <v>598</v>
      </c>
      <c r="F176" s="76">
        <v>7.4</v>
      </c>
    </row>
    <row r="177" spans="1:6" x14ac:dyDescent="0.15">
      <c r="A177" s="108">
        <v>0.35</v>
      </c>
      <c r="B177" s="107" t="s">
        <v>930</v>
      </c>
      <c r="C177" s="106" t="s">
        <v>66</v>
      </c>
      <c r="D177" s="52" t="s">
        <v>592</v>
      </c>
      <c r="E177" s="104" t="s">
        <v>597</v>
      </c>
      <c r="F177" s="76">
        <v>7.4</v>
      </c>
    </row>
    <row r="178" spans="1:6" x14ac:dyDescent="0.15">
      <c r="A178" s="108">
        <v>-2.92</v>
      </c>
      <c r="B178" s="107" t="s">
        <v>723</v>
      </c>
      <c r="C178" s="106" t="s">
        <v>70</v>
      </c>
      <c r="D178" s="52" t="s">
        <v>592</v>
      </c>
      <c r="E178" s="104" t="s">
        <v>319</v>
      </c>
      <c r="F178" s="76">
        <v>7.4</v>
      </c>
    </row>
    <row r="179" spans="1:6" x14ac:dyDescent="0.15">
      <c r="A179" s="108">
        <v>-0.06</v>
      </c>
      <c r="B179" s="107" t="s">
        <v>724</v>
      </c>
      <c r="C179" s="106" t="s">
        <v>64</v>
      </c>
      <c r="D179" s="52" t="s">
        <v>582</v>
      </c>
      <c r="E179" s="104" t="s">
        <v>318</v>
      </c>
      <c r="F179" s="76">
        <v>6.5</v>
      </c>
    </row>
    <row r="180" spans="1:6" x14ac:dyDescent="0.15">
      <c r="A180" s="108">
        <v>-0.49</v>
      </c>
      <c r="B180" s="107" t="s">
        <v>930</v>
      </c>
      <c r="C180" s="106" t="s">
        <v>66</v>
      </c>
      <c r="D180" s="52" t="s">
        <v>582</v>
      </c>
      <c r="E180" s="104" t="s">
        <v>933</v>
      </c>
      <c r="F180" s="76">
        <v>6.5</v>
      </c>
    </row>
    <row r="181" spans="1:6" x14ac:dyDescent="0.15">
      <c r="A181" s="108">
        <v>-0.32</v>
      </c>
      <c r="B181" s="107" t="s">
        <v>930</v>
      </c>
      <c r="C181" s="106" t="s">
        <v>66</v>
      </c>
      <c r="D181" s="52" t="s">
        <v>582</v>
      </c>
      <c r="E181" s="104" t="s">
        <v>932</v>
      </c>
      <c r="F181" s="76">
        <v>6.5</v>
      </c>
    </row>
    <row r="182" spans="1:6" x14ac:dyDescent="0.15">
      <c r="A182" s="108">
        <v>-0.3</v>
      </c>
      <c r="B182" s="107" t="s">
        <v>930</v>
      </c>
      <c r="C182" s="106" t="s">
        <v>71</v>
      </c>
      <c r="D182" s="52" t="s">
        <v>582</v>
      </c>
      <c r="E182" s="104" t="s">
        <v>931</v>
      </c>
      <c r="F182" s="76">
        <v>6.5</v>
      </c>
    </row>
    <row r="183" spans="1:6" x14ac:dyDescent="0.15">
      <c r="A183" s="108">
        <v>-0.13</v>
      </c>
      <c r="B183" s="107" t="s">
        <v>930</v>
      </c>
      <c r="C183" s="106" t="s">
        <v>66</v>
      </c>
      <c r="D183" s="52" t="s">
        <v>582</v>
      </c>
      <c r="E183" s="104" t="s">
        <v>725</v>
      </c>
      <c r="F183" s="76">
        <v>6.5</v>
      </c>
    </row>
    <row r="184" spans="1:6" x14ac:dyDescent="0.15">
      <c r="A184" s="108">
        <v>0.48</v>
      </c>
      <c r="B184" s="107" t="s">
        <v>723</v>
      </c>
      <c r="C184" s="106" t="s">
        <v>69</v>
      </c>
      <c r="D184" s="52" t="s">
        <v>582</v>
      </c>
      <c r="E184" s="104" t="s">
        <v>163</v>
      </c>
      <c r="F184" s="76">
        <v>6.5</v>
      </c>
    </row>
    <row r="185" spans="1:6" x14ac:dyDescent="0.15">
      <c r="A185" s="108">
        <v>-0.17</v>
      </c>
      <c r="B185" s="107" t="s">
        <v>717</v>
      </c>
      <c r="C185" s="106" t="s">
        <v>66</v>
      </c>
      <c r="D185" s="52" t="s">
        <v>745</v>
      </c>
      <c r="E185" s="104" t="s">
        <v>716</v>
      </c>
      <c r="F185" s="76">
        <v>4.2</v>
      </c>
    </row>
    <row r="186" spans="1:6" x14ac:dyDescent="0.15">
      <c r="A186" s="108">
        <v>-1.75</v>
      </c>
      <c r="B186" s="107" t="s">
        <v>719</v>
      </c>
      <c r="C186" s="106" t="s">
        <v>66</v>
      </c>
      <c r="D186" s="52" t="s">
        <v>745</v>
      </c>
      <c r="E186" s="104" t="s">
        <v>722</v>
      </c>
      <c r="F186" s="76">
        <v>4.2</v>
      </c>
    </row>
    <row r="187" spans="1:6" x14ac:dyDescent="0.15">
      <c r="A187" s="108">
        <v>-1.3</v>
      </c>
      <c r="B187" s="107" t="s">
        <v>719</v>
      </c>
      <c r="C187" s="106" t="s">
        <v>66</v>
      </c>
      <c r="D187" s="52" t="s">
        <v>745</v>
      </c>
      <c r="E187" s="104" t="s">
        <v>721</v>
      </c>
      <c r="F187" s="76">
        <v>4.2</v>
      </c>
    </row>
    <row r="188" spans="1:6" x14ac:dyDescent="0.15">
      <c r="A188" s="108">
        <v>-1.03</v>
      </c>
      <c r="B188" s="107" t="s">
        <v>719</v>
      </c>
      <c r="C188" s="106" t="s">
        <v>66</v>
      </c>
      <c r="D188" s="52" t="s">
        <v>745</v>
      </c>
      <c r="E188" s="104" t="s">
        <v>720</v>
      </c>
      <c r="F188" s="76">
        <v>4.2</v>
      </c>
    </row>
    <row r="189" spans="1:6" x14ac:dyDescent="0.15">
      <c r="A189" s="108">
        <v>-0.48</v>
      </c>
      <c r="B189" s="107" t="s">
        <v>719</v>
      </c>
      <c r="C189" s="106" t="s">
        <v>66</v>
      </c>
      <c r="D189" s="52" t="s">
        <v>745</v>
      </c>
      <c r="E189" s="104" t="s">
        <v>718</v>
      </c>
      <c r="F189" s="76">
        <v>4.2</v>
      </c>
    </row>
    <row r="191" spans="1:6" x14ac:dyDescent="0.15">
      <c r="A191" s="108"/>
      <c r="B191" s="107"/>
      <c r="C191" s="106"/>
      <c r="E191" s="104"/>
    </row>
    <row r="192" spans="1:6" x14ac:dyDescent="0.15">
      <c r="A192" s="110" t="s">
        <v>715</v>
      </c>
      <c r="B192" s="107"/>
      <c r="C192" s="106"/>
      <c r="E192" s="104"/>
    </row>
    <row r="193" spans="1:6" x14ac:dyDescent="0.15">
      <c r="A193" s="108">
        <v>-9.4</v>
      </c>
      <c r="B193" s="107" t="s">
        <v>868</v>
      </c>
      <c r="C193" s="106" t="s">
        <v>72</v>
      </c>
      <c r="D193" s="52" t="s">
        <v>867</v>
      </c>
      <c r="E193" s="104" t="s">
        <v>866</v>
      </c>
      <c r="F193" s="76">
        <v>3.2</v>
      </c>
    </row>
    <row r="194" spans="1:6" ht="14" x14ac:dyDescent="0.15">
      <c r="A194" s="108">
        <v>-12.265749999999999</v>
      </c>
      <c r="B194" s="107" t="s">
        <v>33</v>
      </c>
      <c r="C194" s="106" t="s">
        <v>38</v>
      </c>
      <c r="D194" s="105" t="s">
        <v>786</v>
      </c>
      <c r="E194" s="104" t="s">
        <v>714</v>
      </c>
      <c r="F194" s="76">
        <v>9.9</v>
      </c>
    </row>
    <row r="195" spans="1:6" ht="14" x14ac:dyDescent="0.15">
      <c r="A195" s="108">
        <v>-11.471749999999998</v>
      </c>
      <c r="B195" s="107" t="s">
        <v>33</v>
      </c>
      <c r="C195" s="106" t="s">
        <v>134</v>
      </c>
      <c r="D195" s="105" t="s">
        <v>786</v>
      </c>
      <c r="E195" s="104" t="s">
        <v>713</v>
      </c>
      <c r="F195" s="76">
        <v>9.9</v>
      </c>
    </row>
    <row r="196" spans="1:6" ht="14" x14ac:dyDescent="0.15">
      <c r="A196" s="108">
        <v>-11.256907999999999</v>
      </c>
      <c r="B196" s="107" t="s">
        <v>33</v>
      </c>
      <c r="C196" s="106" t="s">
        <v>670</v>
      </c>
      <c r="D196" s="105" t="s">
        <v>786</v>
      </c>
      <c r="E196" s="104" t="s">
        <v>735</v>
      </c>
      <c r="F196" s="76">
        <v>9.9</v>
      </c>
    </row>
    <row r="197" spans="1:6" ht="14" x14ac:dyDescent="0.15">
      <c r="A197" s="108">
        <v>-10.805</v>
      </c>
      <c r="B197" s="107" t="s">
        <v>33</v>
      </c>
      <c r="C197" s="106" t="s">
        <v>670</v>
      </c>
      <c r="D197" s="105" t="s">
        <v>786</v>
      </c>
      <c r="E197" s="104" t="s">
        <v>732</v>
      </c>
      <c r="F197" s="76">
        <v>9.9</v>
      </c>
    </row>
    <row r="198" spans="1:6" ht="14" x14ac:dyDescent="0.15">
      <c r="A198" s="108">
        <v>-10.7851</v>
      </c>
      <c r="B198" s="107" t="s">
        <v>33</v>
      </c>
      <c r="C198" s="106" t="s">
        <v>587</v>
      </c>
      <c r="D198" s="105" t="s">
        <v>786</v>
      </c>
      <c r="E198" s="104" t="s">
        <v>731</v>
      </c>
      <c r="F198" s="76">
        <v>9.9</v>
      </c>
    </row>
    <row r="199" spans="1:6" ht="14" x14ac:dyDescent="0.15">
      <c r="A199" s="108">
        <v>-9.7597500000000004</v>
      </c>
      <c r="B199" s="107" t="s">
        <v>33</v>
      </c>
      <c r="C199" s="106" t="s">
        <v>670</v>
      </c>
      <c r="D199" s="105" t="s">
        <v>786</v>
      </c>
      <c r="E199" s="104" t="s">
        <v>730</v>
      </c>
      <c r="F199" s="76">
        <v>9.9</v>
      </c>
    </row>
    <row r="200" spans="1:6" ht="14" x14ac:dyDescent="0.15">
      <c r="A200" s="108">
        <v>-9.7530020000000004</v>
      </c>
      <c r="B200" s="107" t="s">
        <v>33</v>
      </c>
      <c r="C200" s="106" t="s">
        <v>54</v>
      </c>
      <c r="D200" s="105" t="s">
        <v>786</v>
      </c>
      <c r="E200" s="104" t="s">
        <v>729</v>
      </c>
      <c r="F200" s="76">
        <v>9.9</v>
      </c>
    </row>
    <row r="201" spans="1:6" ht="14" x14ac:dyDescent="0.15">
      <c r="A201" s="108">
        <v>-9.4629000000000012</v>
      </c>
      <c r="B201" s="107" t="s">
        <v>33</v>
      </c>
      <c r="C201" s="106" t="s">
        <v>54</v>
      </c>
      <c r="D201" s="105" t="s">
        <v>786</v>
      </c>
      <c r="E201" s="104" t="s">
        <v>727</v>
      </c>
      <c r="F201" s="76">
        <v>9.9</v>
      </c>
    </row>
    <row r="202" spans="1:6" ht="14" x14ac:dyDescent="0.15">
      <c r="A202" s="108">
        <v>-9.1216666666666661</v>
      </c>
      <c r="B202" s="107" t="s">
        <v>33</v>
      </c>
      <c r="C202" s="106" t="s">
        <v>139</v>
      </c>
      <c r="D202" s="105" t="s">
        <v>786</v>
      </c>
      <c r="E202" s="104" t="s">
        <v>726</v>
      </c>
      <c r="F202" s="76">
        <v>9.9</v>
      </c>
    </row>
    <row r="203" spans="1:6" ht="14" x14ac:dyDescent="0.15">
      <c r="A203" s="108">
        <v>-8.7127083333333335</v>
      </c>
      <c r="B203" s="107" t="s">
        <v>33</v>
      </c>
      <c r="C203" s="106" t="s">
        <v>670</v>
      </c>
      <c r="D203" s="105" t="s">
        <v>786</v>
      </c>
      <c r="E203" s="104" t="s">
        <v>562</v>
      </c>
      <c r="F203" s="76">
        <v>9.9</v>
      </c>
    </row>
    <row r="204" spans="1:6" ht="14" x14ac:dyDescent="0.15">
      <c r="A204" s="108">
        <v>-8.2552999999999983</v>
      </c>
      <c r="B204" s="107" t="s">
        <v>33</v>
      </c>
      <c r="C204" s="106" t="s">
        <v>681</v>
      </c>
      <c r="D204" s="105" t="s">
        <v>786</v>
      </c>
      <c r="E204" s="104" t="s">
        <v>561</v>
      </c>
      <c r="F204" s="76">
        <v>9.9</v>
      </c>
    </row>
    <row r="205" spans="1:6" ht="14" x14ac:dyDescent="0.15">
      <c r="A205" s="108">
        <v>-11.03975</v>
      </c>
      <c r="B205" s="107" t="s">
        <v>560</v>
      </c>
      <c r="C205" s="106" t="s">
        <v>140</v>
      </c>
      <c r="D205" s="105" t="s">
        <v>786</v>
      </c>
      <c r="E205" s="104" t="s">
        <v>734</v>
      </c>
      <c r="F205" s="76">
        <v>9.9</v>
      </c>
    </row>
    <row r="206" spans="1:6" ht="14" x14ac:dyDescent="0.15">
      <c r="A206" s="108">
        <v>-10.95</v>
      </c>
      <c r="B206" s="107" t="s">
        <v>560</v>
      </c>
      <c r="C206" s="106" t="s">
        <v>135</v>
      </c>
      <c r="D206" s="105" t="s">
        <v>786</v>
      </c>
      <c r="E206" s="104" t="s">
        <v>733</v>
      </c>
      <c r="F206" s="76">
        <v>9.9</v>
      </c>
    </row>
    <row r="207" spans="1:6" ht="14" x14ac:dyDescent="0.15">
      <c r="A207" s="108">
        <v>-9.5675000000000008</v>
      </c>
      <c r="B207" s="107" t="s">
        <v>560</v>
      </c>
      <c r="C207" s="106" t="s">
        <v>139</v>
      </c>
      <c r="D207" s="105" t="s">
        <v>786</v>
      </c>
      <c r="E207" s="104" t="s">
        <v>728</v>
      </c>
      <c r="F207" s="76">
        <v>9.9</v>
      </c>
    </row>
    <row r="208" spans="1:6" ht="14" x14ac:dyDescent="0.15">
      <c r="A208" s="108">
        <v>-7.9628139999999998</v>
      </c>
      <c r="B208" s="107" t="s">
        <v>560</v>
      </c>
      <c r="C208" s="106" t="s">
        <v>135</v>
      </c>
      <c r="D208" s="105" t="s">
        <v>786</v>
      </c>
      <c r="E208" s="104" t="s">
        <v>559</v>
      </c>
      <c r="F208" s="76">
        <v>9.9</v>
      </c>
    </row>
    <row r="209" spans="1:6" x14ac:dyDescent="0.15">
      <c r="A209" s="108">
        <v>-8.2142999999999997</v>
      </c>
      <c r="B209" s="107" t="s">
        <v>33</v>
      </c>
      <c r="C209" s="106" t="s">
        <v>843</v>
      </c>
      <c r="D209" s="52" t="s">
        <v>980</v>
      </c>
      <c r="E209" s="104" t="s">
        <v>556</v>
      </c>
      <c r="F209" s="76">
        <v>9.6</v>
      </c>
    </row>
    <row r="210" spans="1:6" x14ac:dyDescent="0.15">
      <c r="A210" s="118" t="s">
        <v>883</v>
      </c>
      <c r="B210" s="107"/>
      <c r="C210" s="106"/>
      <c r="E210" s="104"/>
    </row>
    <row r="211" spans="1:6" x14ac:dyDescent="0.15">
      <c r="A211" s="108">
        <v>-7.4792857142857141</v>
      </c>
      <c r="B211" s="107" t="s">
        <v>33</v>
      </c>
      <c r="C211" s="106" t="s">
        <v>136</v>
      </c>
      <c r="D211" s="52" t="s">
        <v>980</v>
      </c>
      <c r="E211" s="104" t="s">
        <v>554</v>
      </c>
      <c r="F211" s="76">
        <v>9.6</v>
      </c>
    </row>
    <row r="212" spans="1:6" x14ac:dyDescent="0.15">
      <c r="A212" s="108">
        <v>-6.3178999999999998</v>
      </c>
      <c r="B212" s="107" t="s">
        <v>33</v>
      </c>
      <c r="C212" s="106" t="s">
        <v>784</v>
      </c>
      <c r="D212" s="52" t="s">
        <v>980</v>
      </c>
      <c r="E212" s="104" t="s">
        <v>1069</v>
      </c>
      <c r="F212" s="76">
        <v>9.6</v>
      </c>
    </row>
    <row r="213" spans="1:6" x14ac:dyDescent="0.15">
      <c r="A213" s="108">
        <v>-8.7347857142857137</v>
      </c>
      <c r="B213" s="107" t="s">
        <v>1071</v>
      </c>
      <c r="C213" s="106" t="s">
        <v>56</v>
      </c>
      <c r="D213" s="52" t="s">
        <v>980</v>
      </c>
      <c r="E213" s="104" t="s">
        <v>558</v>
      </c>
      <c r="F213" s="76">
        <v>9.6</v>
      </c>
    </row>
    <row r="214" spans="1:6" x14ac:dyDescent="0.15">
      <c r="A214" s="108">
        <v>-8.35</v>
      </c>
      <c r="B214" s="107" t="s">
        <v>1071</v>
      </c>
      <c r="C214" s="106" t="s">
        <v>55</v>
      </c>
      <c r="D214" s="52" t="s">
        <v>980</v>
      </c>
      <c r="E214" s="104" t="s">
        <v>557</v>
      </c>
      <c r="F214" s="76">
        <v>9.6</v>
      </c>
    </row>
    <row r="215" spans="1:6" x14ac:dyDescent="0.15">
      <c r="A215" s="108">
        <v>-7.7</v>
      </c>
      <c r="B215" s="107" t="s">
        <v>1071</v>
      </c>
      <c r="C215" s="106" t="s">
        <v>589</v>
      </c>
      <c r="D215" s="52" t="s">
        <v>980</v>
      </c>
      <c r="E215" s="104" t="s">
        <v>555</v>
      </c>
      <c r="F215" s="76">
        <v>9.6</v>
      </c>
    </row>
    <row r="216" spans="1:6" x14ac:dyDescent="0.15">
      <c r="A216" s="108">
        <v>-7.09</v>
      </c>
      <c r="B216" s="107" t="s">
        <v>1071</v>
      </c>
      <c r="C216" s="106" t="s">
        <v>129</v>
      </c>
      <c r="D216" s="52" t="s">
        <v>980</v>
      </c>
      <c r="E216" s="104" t="s">
        <v>1070</v>
      </c>
      <c r="F216" s="76">
        <v>9.6</v>
      </c>
    </row>
    <row r="217" spans="1:6" x14ac:dyDescent="0.15">
      <c r="A217" s="108">
        <v>-10.731587301587302</v>
      </c>
      <c r="B217" s="107" t="s">
        <v>33</v>
      </c>
      <c r="C217" s="106" t="s">
        <v>49</v>
      </c>
      <c r="D217" s="52" t="s">
        <v>775</v>
      </c>
      <c r="E217" s="104" t="s">
        <v>1068</v>
      </c>
      <c r="F217" s="76">
        <v>9.3000000000000007</v>
      </c>
    </row>
    <row r="218" spans="1:6" x14ac:dyDescent="0.15">
      <c r="A218" s="108">
        <v>-7.6242857142857137</v>
      </c>
      <c r="B218" s="107" t="s">
        <v>33</v>
      </c>
      <c r="C218" s="106" t="s">
        <v>138</v>
      </c>
      <c r="D218" s="52" t="s">
        <v>775</v>
      </c>
      <c r="E218" s="104" t="s">
        <v>872</v>
      </c>
      <c r="F218" s="76">
        <v>9.3000000000000007</v>
      </c>
    </row>
    <row r="219" spans="1:6" x14ac:dyDescent="0.15">
      <c r="A219" s="108">
        <v>-7.2772857142857141</v>
      </c>
      <c r="B219" s="107" t="s">
        <v>33</v>
      </c>
      <c r="C219" s="106" t="s">
        <v>137</v>
      </c>
      <c r="D219" s="52" t="s">
        <v>775</v>
      </c>
      <c r="E219" s="104" t="s">
        <v>871</v>
      </c>
      <c r="F219" s="76">
        <v>9.3000000000000007</v>
      </c>
    </row>
    <row r="220" spans="1:6" x14ac:dyDescent="0.15">
      <c r="A220" s="108">
        <v>-10.506500000000001</v>
      </c>
      <c r="B220" s="107" t="s">
        <v>870</v>
      </c>
      <c r="C220" s="106" t="s">
        <v>743</v>
      </c>
      <c r="D220" s="52" t="s">
        <v>592</v>
      </c>
      <c r="E220" s="104" t="s">
        <v>323</v>
      </c>
      <c r="F220" s="76">
        <v>7.4</v>
      </c>
    </row>
    <row r="221" spans="1:6" x14ac:dyDescent="0.15">
      <c r="A221" s="108">
        <v>-9.1415000000000006</v>
      </c>
      <c r="B221" s="107" t="s">
        <v>870</v>
      </c>
      <c r="C221" s="106" t="s">
        <v>743</v>
      </c>
      <c r="D221" s="52" t="s">
        <v>592</v>
      </c>
      <c r="E221" s="104" t="s">
        <v>321</v>
      </c>
      <c r="F221" s="76">
        <v>7.4</v>
      </c>
    </row>
    <row r="222" spans="1:6" x14ac:dyDescent="0.15">
      <c r="A222" s="108">
        <v>-11.3515</v>
      </c>
      <c r="B222" s="107" t="s">
        <v>869</v>
      </c>
      <c r="C222" s="106" t="s">
        <v>54</v>
      </c>
      <c r="D222" s="52" t="s">
        <v>592</v>
      </c>
      <c r="E222" s="104" t="s">
        <v>324</v>
      </c>
      <c r="F222" s="76">
        <v>7.4</v>
      </c>
    </row>
    <row r="223" spans="1:6" x14ac:dyDescent="0.15">
      <c r="A223" s="108">
        <v>-8.1225000000000005</v>
      </c>
      <c r="B223" s="107" t="s">
        <v>869</v>
      </c>
      <c r="C223" s="106" t="s">
        <v>54</v>
      </c>
      <c r="D223" s="52" t="s">
        <v>592</v>
      </c>
      <c r="E223" s="104" t="s">
        <v>325</v>
      </c>
      <c r="F223" s="76">
        <v>7.4</v>
      </c>
    </row>
    <row r="224" spans="1:6" x14ac:dyDescent="0.15">
      <c r="A224" s="108">
        <v>-12.201499999999999</v>
      </c>
      <c r="B224" s="107" t="s">
        <v>869</v>
      </c>
      <c r="C224" s="106" t="s">
        <v>664</v>
      </c>
      <c r="D224" s="52" t="s">
        <v>582</v>
      </c>
      <c r="E224" s="104" t="s">
        <v>322</v>
      </c>
      <c r="F224" s="76">
        <v>6.5</v>
      </c>
    </row>
    <row r="225" spans="1:6" x14ac:dyDescent="0.15">
      <c r="B225" s="107"/>
      <c r="C225" s="106"/>
      <c r="E225" s="104"/>
    </row>
    <row r="226" spans="1:6" x14ac:dyDescent="0.15">
      <c r="A226" s="108"/>
      <c r="B226" s="107"/>
      <c r="C226" s="106"/>
      <c r="E226" s="104"/>
    </row>
    <row r="227" spans="1:6" x14ac:dyDescent="0.15">
      <c r="A227" s="110" t="s">
        <v>865</v>
      </c>
      <c r="B227" s="107"/>
      <c r="C227" s="106"/>
      <c r="E227" s="104"/>
    </row>
    <row r="228" spans="1:6" ht="14" x14ac:dyDescent="0.15">
      <c r="A228" s="108">
        <v>-8.5007277777777777</v>
      </c>
      <c r="B228" s="107" t="s">
        <v>875</v>
      </c>
      <c r="C228" s="106" t="s">
        <v>1042</v>
      </c>
      <c r="D228" s="105" t="s">
        <v>1052</v>
      </c>
      <c r="E228" s="104" t="s">
        <v>874</v>
      </c>
      <c r="F228" s="76">
        <v>9.9</v>
      </c>
    </row>
    <row r="229" spans="1:6" ht="14" x14ac:dyDescent="0.15">
      <c r="A229" s="108">
        <v>-9.6277500000000007</v>
      </c>
      <c r="B229" s="107" t="s">
        <v>682</v>
      </c>
      <c r="C229" s="106" t="s">
        <v>141</v>
      </c>
      <c r="D229" s="105" t="s">
        <v>786</v>
      </c>
      <c r="E229" s="104" t="s">
        <v>876</v>
      </c>
      <c r="F229" s="76">
        <v>9.9</v>
      </c>
    </row>
    <row r="230" spans="1:6" ht="14" x14ac:dyDescent="0.15">
      <c r="A230" s="108">
        <v>-7.7060000000000004</v>
      </c>
      <c r="B230" s="107" t="s">
        <v>685</v>
      </c>
      <c r="C230" s="106" t="s">
        <v>142</v>
      </c>
      <c r="D230" s="105" t="s">
        <v>786</v>
      </c>
      <c r="E230" s="104" t="s">
        <v>684</v>
      </c>
      <c r="F230" s="76">
        <v>9.9</v>
      </c>
    </row>
    <row r="231" spans="1:6" ht="14" x14ac:dyDescent="0.15">
      <c r="A231" s="108">
        <v>-7.0114660000000004</v>
      </c>
      <c r="B231" s="107" t="s">
        <v>682</v>
      </c>
      <c r="C231" s="106" t="s">
        <v>681</v>
      </c>
      <c r="D231" s="105" t="s">
        <v>786</v>
      </c>
      <c r="E231" s="104" t="s">
        <v>537</v>
      </c>
      <c r="F231" s="76">
        <v>9.9</v>
      </c>
    </row>
    <row r="232" spans="1:6" ht="14" x14ac:dyDescent="0.15">
      <c r="A232" s="108">
        <v>-8.4124999999999996</v>
      </c>
      <c r="B232" s="107" t="s">
        <v>873</v>
      </c>
      <c r="C232" s="106" t="s">
        <v>670</v>
      </c>
      <c r="D232" s="105" t="s">
        <v>786</v>
      </c>
      <c r="E232" s="104" t="s">
        <v>686</v>
      </c>
      <c r="F232" s="76">
        <v>9.9</v>
      </c>
    </row>
    <row r="233" spans="1:6" ht="14" x14ac:dyDescent="0.15">
      <c r="A233" s="108">
        <v>-7.5949999999999998</v>
      </c>
      <c r="B233" s="107" t="s">
        <v>34</v>
      </c>
      <c r="C233" s="106" t="s">
        <v>1042</v>
      </c>
      <c r="D233" s="105" t="s">
        <v>786</v>
      </c>
      <c r="E233" s="104" t="s">
        <v>683</v>
      </c>
      <c r="F233" s="76">
        <v>9.9</v>
      </c>
    </row>
    <row r="234" spans="1:6" ht="14" x14ac:dyDescent="0.15">
      <c r="A234" s="108">
        <v>-6.9269999999999996</v>
      </c>
      <c r="B234" s="107" t="s">
        <v>853</v>
      </c>
      <c r="C234" s="106" t="s">
        <v>1144</v>
      </c>
      <c r="D234" s="105" t="s">
        <v>786</v>
      </c>
      <c r="E234" s="104" t="s">
        <v>536</v>
      </c>
      <c r="F234" s="76">
        <v>9.9</v>
      </c>
    </row>
    <row r="235" spans="1:6" x14ac:dyDescent="0.15">
      <c r="A235" s="108">
        <v>-10.391838896000053</v>
      </c>
      <c r="B235" s="107" t="s">
        <v>34</v>
      </c>
      <c r="C235" s="106" t="s">
        <v>154</v>
      </c>
      <c r="D235" s="52" t="s">
        <v>980</v>
      </c>
      <c r="E235" s="104" t="s">
        <v>674</v>
      </c>
      <c r="F235" s="76">
        <v>9.6</v>
      </c>
    </row>
    <row r="236" spans="1:6" x14ac:dyDescent="0.15">
      <c r="A236" s="108">
        <v>-6.73</v>
      </c>
      <c r="B236" s="107" t="s">
        <v>34</v>
      </c>
      <c r="C236" s="106" t="s">
        <v>673</v>
      </c>
      <c r="D236" s="52" t="s">
        <v>980</v>
      </c>
      <c r="E236" s="104" t="s">
        <v>672</v>
      </c>
      <c r="F236" s="76">
        <v>9.6</v>
      </c>
    </row>
    <row r="237" spans="1:6" x14ac:dyDescent="0.15">
      <c r="A237" s="108">
        <v>-9.1199999999999992</v>
      </c>
      <c r="B237" s="107" t="s">
        <v>34</v>
      </c>
      <c r="C237" s="106" t="s">
        <v>670</v>
      </c>
      <c r="D237" s="52" t="s">
        <v>775</v>
      </c>
      <c r="E237" s="104" t="s">
        <v>671</v>
      </c>
      <c r="F237" s="76">
        <v>9.3000000000000007</v>
      </c>
    </row>
    <row r="238" spans="1:6" x14ac:dyDescent="0.15">
      <c r="A238" s="108">
        <v>-8.9540203220000461</v>
      </c>
      <c r="B238" s="107" t="s">
        <v>34</v>
      </c>
      <c r="C238" s="106" t="s">
        <v>670</v>
      </c>
      <c r="D238" s="52" t="s">
        <v>775</v>
      </c>
      <c r="E238" s="104" t="s">
        <v>669</v>
      </c>
      <c r="F238" s="76">
        <v>9.3000000000000007</v>
      </c>
    </row>
    <row r="239" spans="1:6" x14ac:dyDescent="0.15">
      <c r="A239" s="108">
        <v>-8.6192046680001599</v>
      </c>
      <c r="B239" s="107" t="s">
        <v>34</v>
      </c>
      <c r="C239" s="106" t="s">
        <v>588</v>
      </c>
      <c r="D239" s="52" t="s">
        <v>775</v>
      </c>
      <c r="E239" s="104" t="s">
        <v>668</v>
      </c>
      <c r="F239" s="76">
        <v>9.3000000000000007</v>
      </c>
    </row>
    <row r="240" spans="1:6" x14ac:dyDescent="0.15">
      <c r="A240" s="108">
        <v>-8.3565365659999404</v>
      </c>
      <c r="B240" s="107" t="s">
        <v>34</v>
      </c>
      <c r="C240" s="106" t="s">
        <v>141</v>
      </c>
      <c r="D240" s="52" t="s">
        <v>775</v>
      </c>
      <c r="E240" s="104" t="s">
        <v>667</v>
      </c>
      <c r="F240" s="76">
        <v>9.3000000000000007</v>
      </c>
    </row>
    <row r="241" spans="1:6" x14ac:dyDescent="0.15">
      <c r="A241" s="108">
        <v>-7.35</v>
      </c>
      <c r="B241" s="107" t="s">
        <v>34</v>
      </c>
      <c r="C241" s="106" t="s">
        <v>670</v>
      </c>
      <c r="D241" s="52" t="s">
        <v>775</v>
      </c>
      <c r="E241" s="104" t="s">
        <v>852</v>
      </c>
      <c r="F241" s="76">
        <v>9.3000000000000007</v>
      </c>
    </row>
    <row r="242" spans="1:6" x14ac:dyDescent="0.15">
      <c r="A242" s="108">
        <v>-6.9</v>
      </c>
      <c r="B242" s="107" t="s">
        <v>34</v>
      </c>
      <c r="C242" s="106" t="s">
        <v>276</v>
      </c>
      <c r="D242" s="52" t="s">
        <v>775</v>
      </c>
      <c r="E242" s="104" t="s">
        <v>851</v>
      </c>
      <c r="F242" s="76">
        <v>9.3000000000000007</v>
      </c>
    </row>
    <row r="243" spans="1:6" x14ac:dyDescent="0.15">
      <c r="A243" s="108">
        <v>-4.63</v>
      </c>
      <c r="B243" s="107" t="s">
        <v>34</v>
      </c>
      <c r="C243" s="106" t="s">
        <v>142</v>
      </c>
      <c r="D243" s="52" t="s">
        <v>775</v>
      </c>
      <c r="E243" s="104" t="s">
        <v>850</v>
      </c>
      <c r="F243" s="76">
        <v>9.3000000000000007</v>
      </c>
    </row>
    <row r="244" spans="1:6" x14ac:dyDescent="0.15">
      <c r="A244" s="108">
        <v>-8.1259999999999994</v>
      </c>
      <c r="B244" s="107" t="s">
        <v>853</v>
      </c>
      <c r="C244" s="106" t="s">
        <v>1042</v>
      </c>
      <c r="D244" s="52" t="s">
        <v>775</v>
      </c>
      <c r="E244" s="104" t="s">
        <v>1156</v>
      </c>
      <c r="F244" s="76">
        <v>9.3000000000000007</v>
      </c>
    </row>
    <row r="245" spans="1:6" x14ac:dyDescent="0.15">
      <c r="A245" s="108">
        <v>-3.9</v>
      </c>
      <c r="B245" s="107" t="s">
        <v>34</v>
      </c>
      <c r="C245" s="106" t="s">
        <v>57</v>
      </c>
      <c r="D245" s="52" t="s">
        <v>592</v>
      </c>
      <c r="E245" s="104" t="s">
        <v>535</v>
      </c>
      <c r="F245" s="76">
        <v>7.4</v>
      </c>
    </row>
    <row r="246" spans="1:6" x14ac:dyDescent="0.15">
      <c r="A246" s="108">
        <v>-2.35</v>
      </c>
      <c r="B246" s="107" t="s">
        <v>34</v>
      </c>
      <c r="C246" s="106" t="s">
        <v>670</v>
      </c>
      <c r="D246" s="52" t="s">
        <v>592</v>
      </c>
      <c r="E246" s="104" t="s">
        <v>534</v>
      </c>
      <c r="F246" s="76">
        <v>7.4</v>
      </c>
    </row>
    <row r="247" spans="1:6" x14ac:dyDescent="0.15">
      <c r="A247" s="108">
        <v>-1.83</v>
      </c>
      <c r="B247" s="107" t="s">
        <v>34</v>
      </c>
      <c r="C247" s="106" t="s">
        <v>670</v>
      </c>
      <c r="D247" s="52" t="s">
        <v>592</v>
      </c>
      <c r="E247" s="104" t="s">
        <v>533</v>
      </c>
      <c r="F247" s="76">
        <v>7.4</v>
      </c>
    </row>
    <row r="248" spans="1:6" x14ac:dyDescent="0.15">
      <c r="A248" s="108">
        <v>0.68</v>
      </c>
      <c r="B248" s="107" t="s">
        <v>34</v>
      </c>
      <c r="C248" s="106" t="s">
        <v>57</v>
      </c>
      <c r="D248" s="52" t="s">
        <v>592</v>
      </c>
      <c r="E248" s="104" t="s">
        <v>532</v>
      </c>
      <c r="F248" s="76">
        <v>7.4</v>
      </c>
    </row>
    <row r="249" spans="1:6" x14ac:dyDescent="0.15">
      <c r="A249" s="108">
        <v>-2.15</v>
      </c>
      <c r="B249" s="107" t="s">
        <v>531</v>
      </c>
      <c r="C249" s="106" t="s">
        <v>73</v>
      </c>
      <c r="D249" s="52" t="s">
        <v>745</v>
      </c>
      <c r="E249" s="104" t="s">
        <v>467</v>
      </c>
      <c r="F249" s="76">
        <v>4.2</v>
      </c>
    </row>
    <row r="250" spans="1:6" x14ac:dyDescent="0.15">
      <c r="A250" s="108">
        <v>-0.94750000000000001</v>
      </c>
      <c r="B250" s="107" t="s">
        <v>531</v>
      </c>
      <c r="C250" s="106" t="s">
        <v>664</v>
      </c>
      <c r="D250" s="52" t="s">
        <v>745</v>
      </c>
      <c r="E250" s="104" t="s">
        <v>465</v>
      </c>
      <c r="F250" s="76">
        <v>4.2</v>
      </c>
    </row>
    <row r="251" spans="1:6" x14ac:dyDescent="0.15">
      <c r="A251" s="108">
        <v>-0.79749999999999999</v>
      </c>
      <c r="B251" s="107" t="s">
        <v>531</v>
      </c>
      <c r="C251" s="106" t="s">
        <v>57</v>
      </c>
      <c r="D251" s="52" t="s">
        <v>745</v>
      </c>
      <c r="E251" s="104" t="s">
        <v>190</v>
      </c>
      <c r="F251" s="76">
        <v>4.2</v>
      </c>
    </row>
    <row r="252" spans="1:6" x14ac:dyDescent="0.15">
      <c r="A252" s="108">
        <v>-0.74849999999999994</v>
      </c>
      <c r="B252" s="107" t="s">
        <v>531</v>
      </c>
      <c r="C252" s="106" t="s">
        <v>741</v>
      </c>
      <c r="D252" s="52" t="s">
        <v>745</v>
      </c>
      <c r="E252" s="104" t="s">
        <v>466</v>
      </c>
      <c r="F252" s="76">
        <v>4.2</v>
      </c>
    </row>
    <row r="253" spans="1:6" x14ac:dyDescent="0.15">
      <c r="A253" s="108"/>
      <c r="B253" s="107"/>
      <c r="C253" s="106"/>
      <c r="E253" s="104"/>
    </row>
    <row r="254" spans="1:6" x14ac:dyDescent="0.15">
      <c r="A254" s="108"/>
      <c r="B254" s="107"/>
      <c r="C254" s="106"/>
      <c r="E254" s="104"/>
    </row>
    <row r="255" spans="1:6" x14ac:dyDescent="0.15">
      <c r="A255" s="110" t="s">
        <v>849</v>
      </c>
      <c r="B255" s="107"/>
      <c r="C255" s="106"/>
      <c r="E255" s="104"/>
    </row>
    <row r="256" spans="1:6" ht="14" x14ac:dyDescent="0.15">
      <c r="A256" s="108">
        <v>-10.273333333333333</v>
      </c>
      <c r="B256" s="107" t="s">
        <v>303</v>
      </c>
      <c r="C256" s="106" t="s">
        <v>670</v>
      </c>
      <c r="D256" s="105" t="s">
        <v>786</v>
      </c>
      <c r="E256" s="104" t="s">
        <v>847</v>
      </c>
      <c r="F256" s="76">
        <v>9.9</v>
      </c>
    </row>
    <row r="257" spans="1:6" ht="14" x14ac:dyDescent="0.15">
      <c r="A257" s="108">
        <v>-10.0951</v>
      </c>
      <c r="B257" s="107" t="s">
        <v>303</v>
      </c>
      <c r="C257" s="106" t="s">
        <v>587</v>
      </c>
      <c r="D257" s="105" t="s">
        <v>786</v>
      </c>
      <c r="E257" s="104" t="s">
        <v>845</v>
      </c>
      <c r="F257" s="76">
        <v>9.9</v>
      </c>
    </row>
    <row r="258" spans="1:6" ht="14" x14ac:dyDescent="0.15">
      <c r="A258" s="108">
        <v>-10.023100000000001</v>
      </c>
      <c r="B258" s="107" t="s">
        <v>303</v>
      </c>
      <c r="C258" s="106" t="s">
        <v>741</v>
      </c>
      <c r="D258" s="105" t="s">
        <v>786</v>
      </c>
      <c r="E258" s="104" t="s">
        <v>844</v>
      </c>
      <c r="F258" s="76">
        <v>9.9</v>
      </c>
    </row>
    <row r="259" spans="1:6" ht="14" x14ac:dyDescent="0.15">
      <c r="A259" s="108">
        <v>-9.7459000000000007</v>
      </c>
      <c r="B259" s="107" t="s">
        <v>303</v>
      </c>
      <c r="C259" s="106" t="s">
        <v>841</v>
      </c>
      <c r="D259" s="105" t="s">
        <v>786</v>
      </c>
      <c r="E259" s="104" t="s">
        <v>840</v>
      </c>
      <c r="F259" s="76">
        <v>9.9</v>
      </c>
    </row>
    <row r="260" spans="1:6" ht="14" x14ac:dyDescent="0.15">
      <c r="A260" s="108">
        <v>-9.6829999999999998</v>
      </c>
      <c r="B260" s="107" t="s">
        <v>303</v>
      </c>
      <c r="C260" s="106" t="s">
        <v>264</v>
      </c>
      <c r="D260" s="105" t="s">
        <v>786</v>
      </c>
      <c r="E260" s="104" t="s">
        <v>858</v>
      </c>
      <c r="F260" s="76">
        <v>9.9</v>
      </c>
    </row>
    <row r="261" spans="1:6" ht="14" x14ac:dyDescent="0.15">
      <c r="A261" s="108">
        <v>-9.0135000000000005</v>
      </c>
      <c r="B261" s="107" t="s">
        <v>303</v>
      </c>
      <c r="C261" s="106" t="s">
        <v>144</v>
      </c>
      <c r="D261" s="105" t="s">
        <v>786</v>
      </c>
      <c r="E261" s="104" t="s">
        <v>650</v>
      </c>
      <c r="F261" s="76">
        <v>9.9</v>
      </c>
    </row>
    <row r="262" spans="1:6" x14ac:dyDescent="0.15">
      <c r="A262" s="118" t="s">
        <v>885</v>
      </c>
      <c r="B262" s="107"/>
      <c r="C262" s="106"/>
      <c r="D262" s="105"/>
      <c r="E262" s="104"/>
    </row>
    <row r="263" spans="1:6" ht="14" x14ac:dyDescent="0.15">
      <c r="A263" s="108">
        <v>-8.0197500000000002</v>
      </c>
      <c r="B263" s="107" t="s">
        <v>303</v>
      </c>
      <c r="C263" s="106"/>
      <c r="D263" s="105" t="s">
        <v>1052</v>
      </c>
      <c r="E263" s="104" t="s">
        <v>1133</v>
      </c>
      <c r="F263" s="76">
        <v>9.9</v>
      </c>
    </row>
    <row r="264" spans="1:6" ht="14" x14ac:dyDescent="0.15">
      <c r="A264" s="108">
        <v>-11.234818181818181</v>
      </c>
      <c r="B264" s="107" t="s">
        <v>746</v>
      </c>
      <c r="C264" s="106" t="s">
        <v>982</v>
      </c>
      <c r="D264" s="105" t="s">
        <v>1052</v>
      </c>
      <c r="E264" s="104" t="s">
        <v>848</v>
      </c>
      <c r="F264" s="76">
        <v>9.9</v>
      </c>
    </row>
    <row r="265" spans="1:6" ht="14" x14ac:dyDescent="0.15">
      <c r="A265" s="108">
        <v>-10.15581818181818</v>
      </c>
      <c r="B265" s="107" t="s">
        <v>836</v>
      </c>
      <c r="C265" s="106" t="s">
        <v>784</v>
      </c>
      <c r="D265" s="105" t="s">
        <v>786</v>
      </c>
      <c r="E265" s="104" t="s">
        <v>846</v>
      </c>
      <c r="F265" s="76">
        <v>9.9</v>
      </c>
    </row>
    <row r="266" spans="1:6" ht="14" x14ac:dyDescent="0.15">
      <c r="A266" s="108">
        <v>-9.7717500000000008</v>
      </c>
      <c r="B266" s="107" t="s">
        <v>836</v>
      </c>
      <c r="C266" s="106" t="s">
        <v>843</v>
      </c>
      <c r="D266" s="105" t="s">
        <v>786</v>
      </c>
      <c r="E266" s="104" t="s">
        <v>842</v>
      </c>
      <c r="F266" s="76">
        <v>9.9</v>
      </c>
    </row>
    <row r="267" spans="1:6" ht="14" x14ac:dyDescent="0.15">
      <c r="A267" s="108">
        <v>-9.7296666666666667</v>
      </c>
      <c r="B267" s="107" t="s">
        <v>836</v>
      </c>
      <c r="C267" s="106" t="s">
        <v>264</v>
      </c>
      <c r="D267" s="105" t="s">
        <v>786</v>
      </c>
      <c r="E267" s="104" t="s">
        <v>839</v>
      </c>
      <c r="F267" s="76">
        <v>9.9</v>
      </c>
    </row>
    <row r="268" spans="1:6" ht="14" x14ac:dyDescent="0.15">
      <c r="A268" s="108">
        <v>-9.5410000000000004</v>
      </c>
      <c r="B268" s="107" t="s">
        <v>836</v>
      </c>
      <c r="C268" s="106" t="s">
        <v>741</v>
      </c>
      <c r="D268" s="105" t="s">
        <v>786</v>
      </c>
      <c r="E268" s="104" t="s">
        <v>838</v>
      </c>
      <c r="F268" s="76">
        <v>9.9</v>
      </c>
    </row>
    <row r="269" spans="1:6" ht="14" x14ac:dyDescent="0.15">
      <c r="A269" s="108">
        <v>-9.0762999999999998</v>
      </c>
      <c r="B269" s="107" t="s">
        <v>836</v>
      </c>
      <c r="C269" s="106" t="s">
        <v>39</v>
      </c>
      <c r="D269" s="105" t="s">
        <v>786</v>
      </c>
      <c r="E269" s="104" t="s">
        <v>837</v>
      </c>
      <c r="F269" s="76">
        <v>9.9</v>
      </c>
    </row>
    <row r="270" spans="1:6" ht="14" x14ac:dyDescent="0.15">
      <c r="A270" s="108">
        <v>-9.0526980000000012</v>
      </c>
      <c r="B270" s="107" t="s">
        <v>836</v>
      </c>
      <c r="C270" s="106" t="s">
        <v>681</v>
      </c>
      <c r="D270" s="105" t="s">
        <v>786</v>
      </c>
      <c r="E270" s="104" t="s">
        <v>651</v>
      </c>
      <c r="F270" s="76">
        <v>9.9</v>
      </c>
    </row>
    <row r="271" spans="1:6" x14ac:dyDescent="0.15">
      <c r="A271" s="108">
        <v>-8.4582857142857133</v>
      </c>
      <c r="B271" s="107" t="s">
        <v>746</v>
      </c>
      <c r="C271" s="106" t="s">
        <v>274</v>
      </c>
      <c r="D271" s="52" t="s">
        <v>980</v>
      </c>
      <c r="E271" s="104" t="s">
        <v>1132</v>
      </c>
      <c r="F271" s="76">
        <v>9.6</v>
      </c>
    </row>
    <row r="272" spans="1:6" x14ac:dyDescent="0.15">
      <c r="A272" s="108">
        <v>-6.8319580679999561</v>
      </c>
      <c r="B272" s="107" t="s">
        <v>746</v>
      </c>
      <c r="C272" s="106" t="s">
        <v>784</v>
      </c>
      <c r="D272" s="52" t="s">
        <v>980</v>
      </c>
      <c r="E272" s="104" t="s">
        <v>1131</v>
      </c>
      <c r="F272" s="76">
        <v>9.6</v>
      </c>
    </row>
    <row r="273" spans="1:6" x14ac:dyDescent="0.15">
      <c r="A273" s="108">
        <v>-6.8227000000000002</v>
      </c>
      <c r="B273" s="107" t="s">
        <v>746</v>
      </c>
      <c r="C273" s="106" t="s">
        <v>1130</v>
      </c>
      <c r="D273" s="52" t="s">
        <v>980</v>
      </c>
      <c r="E273" s="104" t="s">
        <v>1129</v>
      </c>
      <c r="F273" s="76">
        <v>9.6</v>
      </c>
    </row>
    <row r="274" spans="1:6" x14ac:dyDescent="0.15">
      <c r="A274" s="108">
        <v>-6.4172857142857138</v>
      </c>
      <c r="B274" s="107" t="s">
        <v>746</v>
      </c>
      <c r="C274" s="106" t="s">
        <v>274</v>
      </c>
      <c r="D274" s="52" t="s">
        <v>980</v>
      </c>
      <c r="E274" s="104" t="s">
        <v>751</v>
      </c>
      <c r="F274" s="76">
        <v>9.6</v>
      </c>
    </row>
    <row r="275" spans="1:6" x14ac:dyDescent="0.15">
      <c r="A275" s="108">
        <v>-6.24</v>
      </c>
      <c r="B275" s="107" t="s">
        <v>746</v>
      </c>
      <c r="C275" s="106" t="s">
        <v>741</v>
      </c>
      <c r="D275" s="52" t="s">
        <v>980</v>
      </c>
      <c r="E275" s="104" t="s">
        <v>750</v>
      </c>
      <c r="F275" s="76">
        <v>9.6</v>
      </c>
    </row>
    <row r="276" spans="1:6" x14ac:dyDescent="0.15">
      <c r="A276" s="108">
        <v>-5.2002857142857142</v>
      </c>
      <c r="B276" s="107" t="s">
        <v>746</v>
      </c>
      <c r="C276" s="106" t="s">
        <v>264</v>
      </c>
      <c r="D276" s="52" t="s">
        <v>980</v>
      </c>
      <c r="E276" s="104" t="s">
        <v>749</v>
      </c>
      <c r="F276" s="76">
        <v>9.6</v>
      </c>
    </row>
    <row r="277" spans="1:6" x14ac:dyDescent="0.15">
      <c r="A277" s="108">
        <v>-6.4770999999999992</v>
      </c>
      <c r="B277" s="107" t="s">
        <v>746</v>
      </c>
      <c r="C277" s="106" t="s">
        <v>741</v>
      </c>
      <c r="D277" s="52" t="s">
        <v>775</v>
      </c>
      <c r="E277" s="104" t="s">
        <v>748</v>
      </c>
      <c r="F277" s="76">
        <v>9.3000000000000007</v>
      </c>
    </row>
    <row r="278" spans="1:6" x14ac:dyDescent="0.15">
      <c r="A278" s="108">
        <v>-5.5962999999999994</v>
      </c>
      <c r="B278" s="107" t="s">
        <v>746</v>
      </c>
      <c r="C278" s="106" t="s">
        <v>766</v>
      </c>
      <c r="D278" s="52" t="s">
        <v>775</v>
      </c>
      <c r="E278" s="104" t="s">
        <v>747</v>
      </c>
      <c r="F278" s="76">
        <v>9.3000000000000007</v>
      </c>
    </row>
    <row r="279" spans="1:6" x14ac:dyDescent="0.15">
      <c r="A279" s="108">
        <v>-3.8085</v>
      </c>
      <c r="B279" s="107" t="s">
        <v>746</v>
      </c>
      <c r="C279" s="106" t="s">
        <v>766</v>
      </c>
      <c r="D279" s="52" t="s">
        <v>775</v>
      </c>
      <c r="E279" s="104" t="s">
        <v>952</v>
      </c>
      <c r="F279" s="76">
        <v>9.3000000000000007</v>
      </c>
    </row>
    <row r="280" spans="1:6" x14ac:dyDescent="0.15">
      <c r="A280" s="108">
        <v>-3.38</v>
      </c>
      <c r="B280" s="107" t="s">
        <v>444</v>
      </c>
      <c r="C280" s="106" t="s">
        <v>149</v>
      </c>
      <c r="D280" s="52" t="s">
        <v>592</v>
      </c>
      <c r="E280" s="104" t="s">
        <v>199</v>
      </c>
      <c r="F280" s="76">
        <v>7.4</v>
      </c>
    </row>
    <row r="281" spans="1:6" x14ac:dyDescent="0.15">
      <c r="A281" s="108">
        <v>-2.5499999999999998</v>
      </c>
      <c r="B281" s="107" t="s">
        <v>444</v>
      </c>
      <c r="C281" s="106" t="s">
        <v>143</v>
      </c>
      <c r="D281" s="52" t="s">
        <v>592</v>
      </c>
      <c r="E281" s="104" t="s">
        <v>195</v>
      </c>
      <c r="F281" s="76">
        <v>7.4</v>
      </c>
    </row>
    <row r="282" spans="1:6" x14ac:dyDescent="0.15">
      <c r="A282" s="108">
        <v>-2.17</v>
      </c>
      <c r="B282" s="107" t="s">
        <v>444</v>
      </c>
      <c r="C282" s="106" t="s">
        <v>148</v>
      </c>
      <c r="D282" s="52" t="s">
        <v>592</v>
      </c>
      <c r="E282" s="104" t="s">
        <v>200</v>
      </c>
      <c r="F282" s="76">
        <v>7.4</v>
      </c>
    </row>
    <row r="283" spans="1:6" x14ac:dyDescent="0.15">
      <c r="A283" s="108">
        <v>-0.67</v>
      </c>
      <c r="B283" s="107" t="s">
        <v>444</v>
      </c>
      <c r="C283" s="106" t="s">
        <v>148</v>
      </c>
      <c r="D283" s="52" t="s">
        <v>592</v>
      </c>
      <c r="E283" s="104" t="s">
        <v>198</v>
      </c>
      <c r="F283" s="76">
        <v>7.4</v>
      </c>
    </row>
    <row r="284" spans="1:6" x14ac:dyDescent="0.15">
      <c r="A284" s="108">
        <v>-7.77</v>
      </c>
      <c r="B284" s="107" t="s">
        <v>764</v>
      </c>
      <c r="C284" s="106" t="s">
        <v>75</v>
      </c>
      <c r="D284" s="52" t="s">
        <v>592</v>
      </c>
      <c r="E284" s="104" t="s">
        <v>193</v>
      </c>
      <c r="F284" s="76">
        <v>7.4</v>
      </c>
    </row>
    <row r="285" spans="1:6" x14ac:dyDescent="0.15">
      <c r="A285" s="108">
        <v>-2.06</v>
      </c>
      <c r="B285" s="107" t="s">
        <v>764</v>
      </c>
      <c r="C285" s="106" t="s">
        <v>150</v>
      </c>
      <c r="D285" s="52" t="s">
        <v>592</v>
      </c>
      <c r="E285" s="104" t="s">
        <v>201</v>
      </c>
      <c r="F285" s="76">
        <v>7.4</v>
      </c>
    </row>
    <row r="286" spans="1:6" x14ac:dyDescent="0.15">
      <c r="A286" s="108">
        <v>-4.07</v>
      </c>
      <c r="B286" s="107" t="s">
        <v>304</v>
      </c>
      <c r="C286" s="106" t="s">
        <v>143</v>
      </c>
      <c r="D286" s="52" t="s">
        <v>592</v>
      </c>
      <c r="E286" s="104" t="s">
        <v>191</v>
      </c>
      <c r="F286" s="76">
        <v>7.4</v>
      </c>
    </row>
    <row r="287" spans="1:6" x14ac:dyDescent="0.15">
      <c r="A287" s="108">
        <v>-2.2200000000000002</v>
      </c>
      <c r="B287" s="107" t="s">
        <v>177</v>
      </c>
      <c r="C287" s="106" t="s">
        <v>146</v>
      </c>
      <c r="D287" s="52" t="s">
        <v>592</v>
      </c>
      <c r="E287" s="104" t="s">
        <v>194</v>
      </c>
      <c r="F287" s="76">
        <v>7.4</v>
      </c>
    </row>
    <row r="288" spans="1:6" x14ac:dyDescent="0.15">
      <c r="A288" s="108">
        <v>-9.15</v>
      </c>
      <c r="B288" s="107" t="s">
        <v>303</v>
      </c>
      <c r="C288" s="106" t="s">
        <v>58</v>
      </c>
      <c r="D288" s="52" t="s">
        <v>592</v>
      </c>
      <c r="E288" s="104" t="s">
        <v>951</v>
      </c>
      <c r="F288" s="76">
        <v>7.4</v>
      </c>
    </row>
    <row r="289" spans="1:6" x14ac:dyDescent="0.15">
      <c r="A289" s="108">
        <v>-7.85</v>
      </c>
      <c r="B289" s="107" t="s">
        <v>303</v>
      </c>
      <c r="C289" s="106" t="s">
        <v>151</v>
      </c>
      <c r="D289" s="52" t="s">
        <v>592</v>
      </c>
      <c r="E289" s="104" t="s">
        <v>950</v>
      </c>
      <c r="F289" s="76">
        <v>7.4</v>
      </c>
    </row>
    <row r="290" spans="1:6" x14ac:dyDescent="0.15">
      <c r="A290" s="108">
        <v>-7.16</v>
      </c>
      <c r="B290" s="107" t="s">
        <v>303</v>
      </c>
      <c r="C290" s="106" t="s">
        <v>59</v>
      </c>
      <c r="D290" s="52" t="s">
        <v>592</v>
      </c>
      <c r="E290" s="104" t="s">
        <v>949</v>
      </c>
      <c r="F290" s="76">
        <v>7.4</v>
      </c>
    </row>
    <row r="291" spans="1:6" x14ac:dyDescent="0.15">
      <c r="A291" s="108">
        <v>-5.76</v>
      </c>
      <c r="B291" s="107" t="s">
        <v>303</v>
      </c>
      <c r="C291" s="106" t="s">
        <v>946</v>
      </c>
      <c r="D291" s="52" t="s">
        <v>592</v>
      </c>
      <c r="E291" s="104" t="s">
        <v>945</v>
      </c>
      <c r="F291" s="76">
        <v>7.4</v>
      </c>
    </row>
    <row r="292" spans="1:6" x14ac:dyDescent="0.15">
      <c r="A292" s="108">
        <v>-5.71</v>
      </c>
      <c r="B292" s="107" t="s">
        <v>303</v>
      </c>
      <c r="C292" s="106" t="s">
        <v>946</v>
      </c>
      <c r="D292" s="52" t="s">
        <v>592</v>
      </c>
      <c r="E292" s="104" t="s">
        <v>945</v>
      </c>
      <c r="F292" s="76">
        <v>7.4</v>
      </c>
    </row>
    <row r="293" spans="1:6" x14ac:dyDescent="0.15">
      <c r="A293" s="108">
        <v>-5.45</v>
      </c>
      <c r="B293" s="107" t="s">
        <v>303</v>
      </c>
      <c r="C293" s="106" t="s">
        <v>59</v>
      </c>
      <c r="D293" s="52" t="s">
        <v>592</v>
      </c>
      <c r="E293" s="104" t="s">
        <v>948</v>
      </c>
      <c r="F293" s="76">
        <v>7.4</v>
      </c>
    </row>
    <row r="294" spans="1:6" x14ac:dyDescent="0.15">
      <c r="A294" s="108">
        <v>-5.44</v>
      </c>
      <c r="B294" s="107" t="s">
        <v>303</v>
      </c>
      <c r="C294" s="106" t="s">
        <v>78</v>
      </c>
      <c r="D294" s="52" t="s">
        <v>592</v>
      </c>
      <c r="E294" s="104" t="s">
        <v>947</v>
      </c>
      <c r="F294" s="76">
        <v>7.4</v>
      </c>
    </row>
    <row r="295" spans="1:6" x14ac:dyDescent="0.15">
      <c r="A295" s="108">
        <v>-5.38</v>
      </c>
      <c r="B295" s="107" t="s">
        <v>303</v>
      </c>
      <c r="C295" s="106" t="s">
        <v>946</v>
      </c>
      <c r="D295" s="52" t="s">
        <v>592</v>
      </c>
      <c r="E295" s="104" t="s">
        <v>945</v>
      </c>
      <c r="F295" s="76">
        <v>7.4</v>
      </c>
    </row>
    <row r="296" spans="1:6" x14ac:dyDescent="0.15">
      <c r="A296" s="108">
        <v>-5.14</v>
      </c>
      <c r="B296" s="107" t="s">
        <v>303</v>
      </c>
      <c r="C296" s="106" t="s">
        <v>151</v>
      </c>
      <c r="D296" s="52" t="s">
        <v>592</v>
      </c>
      <c r="E296" s="104" t="s">
        <v>944</v>
      </c>
      <c r="F296" s="76">
        <v>7.4</v>
      </c>
    </row>
    <row r="297" spans="1:6" x14ac:dyDescent="0.15">
      <c r="A297" s="108">
        <v>-5.04</v>
      </c>
      <c r="B297" s="107" t="s">
        <v>303</v>
      </c>
      <c r="C297" s="106" t="s">
        <v>78</v>
      </c>
      <c r="D297" s="52" t="s">
        <v>592</v>
      </c>
      <c r="E297" s="104" t="s">
        <v>943</v>
      </c>
      <c r="F297" s="76">
        <v>7.4</v>
      </c>
    </row>
    <row r="298" spans="1:6" x14ac:dyDescent="0.15">
      <c r="A298" s="108">
        <v>-4.1500000000000004</v>
      </c>
      <c r="B298" s="107" t="s">
        <v>303</v>
      </c>
      <c r="C298" s="106" t="s">
        <v>78</v>
      </c>
      <c r="D298" s="52" t="s">
        <v>592</v>
      </c>
      <c r="E298" s="104" t="s">
        <v>942</v>
      </c>
      <c r="F298" s="76">
        <v>7.4</v>
      </c>
    </row>
    <row r="299" spans="1:6" x14ac:dyDescent="0.15">
      <c r="A299" s="108">
        <v>-3.96</v>
      </c>
      <c r="B299" s="107" t="s">
        <v>303</v>
      </c>
      <c r="C299" s="106" t="s">
        <v>59</v>
      </c>
      <c r="D299" s="52" t="s">
        <v>592</v>
      </c>
      <c r="E299" s="104" t="s">
        <v>978</v>
      </c>
      <c r="F299" s="76">
        <v>7.4</v>
      </c>
    </row>
    <row r="300" spans="1:6" x14ac:dyDescent="0.15">
      <c r="A300" s="108">
        <v>-3.81</v>
      </c>
      <c r="B300" s="107" t="s">
        <v>303</v>
      </c>
      <c r="C300" s="106" t="s">
        <v>74</v>
      </c>
      <c r="D300" s="52" t="s">
        <v>592</v>
      </c>
      <c r="E300" s="104" t="s">
        <v>977</v>
      </c>
      <c r="F300" s="76">
        <v>7.4</v>
      </c>
    </row>
    <row r="301" spans="1:6" x14ac:dyDescent="0.15">
      <c r="A301" s="108">
        <v>-3.35</v>
      </c>
      <c r="B301" s="107" t="s">
        <v>303</v>
      </c>
      <c r="C301" s="106" t="s">
        <v>76</v>
      </c>
      <c r="D301" s="52" t="s">
        <v>592</v>
      </c>
      <c r="E301" s="104" t="s">
        <v>973</v>
      </c>
      <c r="F301" s="76">
        <v>7.4</v>
      </c>
    </row>
    <row r="302" spans="1:6" x14ac:dyDescent="0.15">
      <c r="A302" s="108">
        <v>-3.23</v>
      </c>
      <c r="B302" s="107" t="s">
        <v>303</v>
      </c>
      <c r="C302" s="106" t="s">
        <v>75</v>
      </c>
      <c r="D302" s="52" t="s">
        <v>592</v>
      </c>
      <c r="E302" s="104" t="s">
        <v>975</v>
      </c>
      <c r="F302" s="76">
        <v>7.4</v>
      </c>
    </row>
    <row r="303" spans="1:6" x14ac:dyDescent="0.15">
      <c r="A303" s="108">
        <v>-3.06</v>
      </c>
      <c r="B303" s="107" t="s">
        <v>303</v>
      </c>
      <c r="C303" s="106" t="s">
        <v>580</v>
      </c>
      <c r="D303" s="52" t="s">
        <v>592</v>
      </c>
      <c r="E303" s="104" t="s">
        <v>976</v>
      </c>
      <c r="F303" s="76">
        <v>7.4</v>
      </c>
    </row>
    <row r="304" spans="1:6" x14ac:dyDescent="0.15">
      <c r="A304" s="108">
        <v>-3.03</v>
      </c>
      <c r="B304" s="107" t="s">
        <v>303</v>
      </c>
      <c r="C304" s="106" t="s">
        <v>75</v>
      </c>
      <c r="D304" s="52" t="s">
        <v>592</v>
      </c>
      <c r="E304" s="104" t="s">
        <v>975</v>
      </c>
      <c r="F304" s="76">
        <v>7.4</v>
      </c>
    </row>
    <row r="305" spans="1:6" x14ac:dyDescent="0.15">
      <c r="A305" s="108">
        <v>-2.8</v>
      </c>
      <c r="B305" s="107" t="s">
        <v>303</v>
      </c>
      <c r="C305" s="106" t="s">
        <v>75</v>
      </c>
      <c r="D305" s="52" t="s">
        <v>592</v>
      </c>
      <c r="E305" s="104" t="s">
        <v>974</v>
      </c>
      <c r="F305" s="76">
        <v>7.4</v>
      </c>
    </row>
    <row r="306" spans="1:6" x14ac:dyDescent="0.15">
      <c r="A306" s="108">
        <v>-2.1</v>
      </c>
      <c r="B306" s="107" t="s">
        <v>303</v>
      </c>
      <c r="C306" s="106" t="s">
        <v>76</v>
      </c>
      <c r="D306" s="52" t="s">
        <v>592</v>
      </c>
      <c r="E306" s="104" t="s">
        <v>973</v>
      </c>
      <c r="F306" s="76">
        <v>7.4</v>
      </c>
    </row>
    <row r="307" spans="1:6" x14ac:dyDescent="0.15">
      <c r="A307" s="108">
        <v>-1.72</v>
      </c>
      <c r="B307" s="107" t="s">
        <v>303</v>
      </c>
      <c r="C307" s="106" t="s">
        <v>75</v>
      </c>
      <c r="D307" s="52" t="s">
        <v>592</v>
      </c>
      <c r="E307" s="104" t="s">
        <v>972</v>
      </c>
      <c r="F307" s="76">
        <v>7.4</v>
      </c>
    </row>
    <row r="308" spans="1:6" x14ac:dyDescent="0.15">
      <c r="A308" s="108">
        <v>-0.74</v>
      </c>
      <c r="B308" s="107" t="s">
        <v>303</v>
      </c>
      <c r="C308" s="106" t="s">
        <v>59</v>
      </c>
      <c r="D308" s="52" t="s">
        <v>592</v>
      </c>
      <c r="E308" s="104" t="s">
        <v>768</v>
      </c>
      <c r="F308" s="76">
        <v>7.4</v>
      </c>
    </row>
    <row r="309" spans="1:6" x14ac:dyDescent="0.15">
      <c r="A309" s="108">
        <v>-2.37</v>
      </c>
      <c r="B309" s="107" t="s">
        <v>444</v>
      </c>
      <c r="C309" s="106" t="s">
        <v>75</v>
      </c>
      <c r="D309" s="52" t="s">
        <v>582</v>
      </c>
      <c r="E309" s="104" t="s">
        <v>197</v>
      </c>
      <c r="F309" s="76">
        <v>6.5</v>
      </c>
    </row>
    <row r="310" spans="1:6" x14ac:dyDescent="0.15">
      <c r="A310" s="108">
        <v>-1.02</v>
      </c>
      <c r="B310" s="107" t="s">
        <v>444</v>
      </c>
      <c r="C310" s="106" t="s">
        <v>145</v>
      </c>
      <c r="D310" s="52" t="s">
        <v>582</v>
      </c>
      <c r="E310" s="104" t="s">
        <v>192</v>
      </c>
      <c r="F310" s="76">
        <v>6.5</v>
      </c>
    </row>
    <row r="311" spans="1:6" x14ac:dyDescent="0.15">
      <c r="A311" s="108">
        <v>-5.17</v>
      </c>
      <c r="B311" s="107" t="s">
        <v>764</v>
      </c>
      <c r="C311" s="106" t="s">
        <v>147</v>
      </c>
      <c r="D311" s="52" t="s">
        <v>582</v>
      </c>
      <c r="E311" s="104" t="s">
        <v>196</v>
      </c>
      <c r="F311" s="76">
        <v>6.5</v>
      </c>
    </row>
    <row r="312" spans="1:6" x14ac:dyDescent="0.15">
      <c r="A312" s="108">
        <v>-7.64</v>
      </c>
      <c r="B312" s="107" t="s">
        <v>303</v>
      </c>
      <c r="C312" s="106" t="s">
        <v>60</v>
      </c>
      <c r="D312" s="52" t="s">
        <v>582</v>
      </c>
      <c r="E312" s="104" t="s">
        <v>767</v>
      </c>
      <c r="F312" s="76">
        <v>6.5</v>
      </c>
    </row>
    <row r="313" spans="1:6" x14ac:dyDescent="0.15">
      <c r="A313" s="108">
        <v>-5.21</v>
      </c>
      <c r="B313" s="107" t="s">
        <v>303</v>
      </c>
      <c r="C313" s="106" t="s">
        <v>766</v>
      </c>
      <c r="D313" s="52" t="s">
        <v>582</v>
      </c>
      <c r="E313" s="104" t="s">
        <v>765</v>
      </c>
      <c r="F313" s="76">
        <v>6.5</v>
      </c>
    </row>
    <row r="314" spans="1:6" x14ac:dyDescent="0.15">
      <c r="A314" s="157" t="s">
        <v>884</v>
      </c>
      <c r="B314" s="157"/>
      <c r="C314" s="120"/>
      <c r="D314" s="121"/>
      <c r="E314" s="52"/>
    </row>
    <row r="315" spans="1:6" x14ac:dyDescent="0.15">
      <c r="A315" s="108">
        <v>-5.1100000000000003</v>
      </c>
      <c r="B315" s="107" t="s">
        <v>303</v>
      </c>
      <c r="C315" s="106" t="s">
        <v>78</v>
      </c>
      <c r="D315" s="52" t="s">
        <v>582</v>
      </c>
      <c r="E315" s="104" t="s">
        <v>763</v>
      </c>
      <c r="F315" s="76">
        <v>6.5</v>
      </c>
    </row>
    <row r="316" spans="1:6" x14ac:dyDescent="0.15">
      <c r="A316" s="108">
        <v>-4.6900000000000004</v>
      </c>
      <c r="B316" s="107" t="s">
        <v>303</v>
      </c>
      <c r="C316" s="106" t="s">
        <v>77</v>
      </c>
      <c r="D316" s="52" t="s">
        <v>582</v>
      </c>
      <c r="E316" s="104" t="s">
        <v>620</v>
      </c>
      <c r="F316" s="76">
        <v>6.5</v>
      </c>
    </row>
    <row r="317" spans="1:6" x14ac:dyDescent="0.15">
      <c r="A317" s="108">
        <v>-4.3</v>
      </c>
      <c r="B317" s="107" t="s">
        <v>303</v>
      </c>
      <c r="C317" s="106" t="s">
        <v>153</v>
      </c>
      <c r="D317" s="52" t="s">
        <v>582</v>
      </c>
      <c r="E317" s="104" t="s">
        <v>762</v>
      </c>
      <c r="F317" s="76">
        <v>6.5</v>
      </c>
    </row>
    <row r="318" spans="1:6" x14ac:dyDescent="0.15">
      <c r="A318" s="108">
        <v>-3.7</v>
      </c>
      <c r="B318" s="107" t="s">
        <v>303</v>
      </c>
      <c r="C318" s="106" t="s">
        <v>78</v>
      </c>
      <c r="D318" s="52" t="s">
        <v>582</v>
      </c>
      <c r="E318" s="104" t="s">
        <v>761</v>
      </c>
      <c r="F318" s="76">
        <v>6.5</v>
      </c>
    </row>
    <row r="319" spans="1:6" x14ac:dyDescent="0.15">
      <c r="A319" s="108">
        <v>-3.56</v>
      </c>
      <c r="B319" s="107" t="s">
        <v>303</v>
      </c>
      <c r="C319" s="106" t="s">
        <v>76</v>
      </c>
      <c r="D319" s="52" t="s">
        <v>582</v>
      </c>
      <c r="E319" s="104" t="s">
        <v>756</v>
      </c>
      <c r="F319" s="76">
        <v>6.5</v>
      </c>
    </row>
    <row r="320" spans="1:6" x14ac:dyDescent="0.15">
      <c r="A320" s="108">
        <v>-3.22</v>
      </c>
      <c r="B320" s="107" t="s">
        <v>303</v>
      </c>
      <c r="C320" s="106" t="s">
        <v>78</v>
      </c>
      <c r="D320" s="52" t="s">
        <v>582</v>
      </c>
      <c r="E320" s="104" t="s">
        <v>760</v>
      </c>
      <c r="F320" s="76">
        <v>6.5</v>
      </c>
    </row>
    <row r="321" spans="1:6" x14ac:dyDescent="0.15">
      <c r="A321" s="108">
        <v>-3.19</v>
      </c>
      <c r="B321" s="107" t="s">
        <v>303</v>
      </c>
      <c r="C321" s="106" t="s">
        <v>759</v>
      </c>
      <c r="D321" s="52" t="s">
        <v>582</v>
      </c>
      <c r="E321" s="104" t="s">
        <v>758</v>
      </c>
      <c r="F321" s="76">
        <v>6.5</v>
      </c>
    </row>
    <row r="322" spans="1:6" x14ac:dyDescent="0.15">
      <c r="A322" s="108">
        <v>-3.09</v>
      </c>
      <c r="B322" s="107" t="s">
        <v>303</v>
      </c>
      <c r="C322" s="106" t="s">
        <v>78</v>
      </c>
      <c r="D322" s="52" t="s">
        <v>582</v>
      </c>
      <c r="E322" s="104" t="s">
        <v>757</v>
      </c>
      <c r="F322" s="76">
        <v>6.5</v>
      </c>
    </row>
    <row r="323" spans="1:6" x14ac:dyDescent="0.15">
      <c r="A323" s="108">
        <v>-3.05</v>
      </c>
      <c r="B323" s="107" t="s">
        <v>303</v>
      </c>
      <c r="C323" s="106" t="s">
        <v>76</v>
      </c>
      <c r="D323" s="52" t="s">
        <v>582</v>
      </c>
      <c r="E323" s="104" t="s">
        <v>756</v>
      </c>
      <c r="F323" s="76">
        <v>6.5</v>
      </c>
    </row>
    <row r="324" spans="1:6" x14ac:dyDescent="0.15">
      <c r="A324" s="108">
        <v>-2.91</v>
      </c>
      <c r="B324" s="107" t="s">
        <v>303</v>
      </c>
      <c r="C324" s="106" t="s">
        <v>78</v>
      </c>
      <c r="D324" s="52" t="s">
        <v>582</v>
      </c>
      <c r="E324" s="104" t="s">
        <v>755</v>
      </c>
      <c r="F324" s="76">
        <v>6.5</v>
      </c>
    </row>
    <row r="325" spans="1:6" x14ac:dyDescent="0.15">
      <c r="A325" s="108">
        <v>-2.76</v>
      </c>
      <c r="B325" s="107" t="s">
        <v>303</v>
      </c>
      <c r="C325" s="106" t="s">
        <v>152</v>
      </c>
      <c r="D325" s="52" t="s">
        <v>582</v>
      </c>
      <c r="E325" s="104" t="s">
        <v>754</v>
      </c>
      <c r="F325" s="76">
        <v>6.5</v>
      </c>
    </row>
    <row r="326" spans="1:6" x14ac:dyDescent="0.15">
      <c r="A326" s="108">
        <v>-2.61</v>
      </c>
      <c r="B326" s="107" t="s">
        <v>303</v>
      </c>
      <c r="C326" s="106" t="s">
        <v>753</v>
      </c>
      <c r="D326" s="52" t="s">
        <v>582</v>
      </c>
      <c r="E326" s="104" t="s">
        <v>752</v>
      </c>
      <c r="F326" s="76">
        <v>6.5</v>
      </c>
    </row>
    <row r="327" spans="1:6" x14ac:dyDescent="0.15">
      <c r="A327" s="108">
        <v>-2.58</v>
      </c>
      <c r="B327" s="107" t="s">
        <v>303</v>
      </c>
      <c r="C327" s="106" t="s">
        <v>77</v>
      </c>
      <c r="D327" s="52" t="s">
        <v>582</v>
      </c>
      <c r="E327" s="104" t="s">
        <v>620</v>
      </c>
      <c r="F327" s="76">
        <v>6.5</v>
      </c>
    </row>
    <row r="328" spans="1:6" x14ac:dyDescent="0.15">
      <c r="A328" s="108">
        <v>-2.4500000000000002</v>
      </c>
      <c r="B328" s="107" t="s">
        <v>303</v>
      </c>
      <c r="C328" s="106" t="s">
        <v>577</v>
      </c>
      <c r="D328" s="52" t="s">
        <v>582</v>
      </c>
      <c r="E328" s="104" t="s">
        <v>619</v>
      </c>
      <c r="F328" s="76">
        <v>6.5</v>
      </c>
    </row>
    <row r="329" spans="1:6" x14ac:dyDescent="0.15">
      <c r="A329" s="108">
        <v>-1.6</v>
      </c>
      <c r="B329" s="107" t="s">
        <v>303</v>
      </c>
      <c r="C329" s="106" t="s">
        <v>78</v>
      </c>
      <c r="D329" s="52" t="s">
        <v>582</v>
      </c>
      <c r="E329" s="104" t="s">
        <v>618</v>
      </c>
      <c r="F329" s="76">
        <v>6.5</v>
      </c>
    </row>
    <row r="330" spans="1:6" x14ac:dyDescent="0.15">
      <c r="A330" s="108">
        <v>-1.02</v>
      </c>
      <c r="B330" s="107" t="s">
        <v>303</v>
      </c>
      <c r="C330" s="106" t="s">
        <v>78</v>
      </c>
      <c r="D330" s="52" t="s">
        <v>582</v>
      </c>
      <c r="E330" s="104" t="s">
        <v>617</v>
      </c>
      <c r="F330" s="76">
        <v>6.5</v>
      </c>
    </row>
    <row r="331" spans="1:6" x14ac:dyDescent="0.15">
      <c r="A331" s="108">
        <v>-0.98</v>
      </c>
      <c r="B331" s="107" t="s">
        <v>303</v>
      </c>
      <c r="C331" s="106" t="s">
        <v>78</v>
      </c>
      <c r="D331" s="52" t="s">
        <v>582</v>
      </c>
      <c r="E331" s="104" t="s">
        <v>616</v>
      </c>
      <c r="F331" s="76">
        <v>6.5</v>
      </c>
    </row>
    <row r="332" spans="1:6" x14ac:dyDescent="0.15">
      <c r="A332" s="108">
        <v>-0.56999999999999995</v>
      </c>
      <c r="B332" s="107" t="s">
        <v>303</v>
      </c>
      <c r="C332" s="106" t="s">
        <v>79</v>
      </c>
      <c r="D332" s="52" t="s">
        <v>582</v>
      </c>
      <c r="E332" s="104" t="s">
        <v>615</v>
      </c>
      <c r="F332" s="76">
        <v>6.5</v>
      </c>
    </row>
    <row r="333" spans="1:6" x14ac:dyDescent="0.15">
      <c r="A333" s="108">
        <v>-0.36</v>
      </c>
      <c r="B333" s="107" t="s">
        <v>303</v>
      </c>
      <c r="C333" s="106" t="s">
        <v>78</v>
      </c>
      <c r="D333" s="52" t="s">
        <v>582</v>
      </c>
      <c r="E333" s="104" t="s">
        <v>614</v>
      </c>
      <c r="F333" s="76">
        <v>6.5</v>
      </c>
    </row>
    <row r="334" spans="1:6" x14ac:dyDescent="0.15">
      <c r="A334" s="108">
        <v>-0.3</v>
      </c>
      <c r="B334" s="107" t="s">
        <v>303</v>
      </c>
      <c r="C334" s="106" t="s">
        <v>78</v>
      </c>
      <c r="D334" s="52" t="s">
        <v>582</v>
      </c>
      <c r="E334" s="104" t="s">
        <v>613</v>
      </c>
      <c r="F334" s="76">
        <v>6.5</v>
      </c>
    </row>
    <row r="335" spans="1:6" x14ac:dyDescent="0.15">
      <c r="A335" s="108">
        <v>0.64</v>
      </c>
      <c r="B335" s="107" t="s">
        <v>303</v>
      </c>
      <c r="C335" s="106" t="s">
        <v>78</v>
      </c>
      <c r="D335" s="52" t="s">
        <v>582</v>
      </c>
      <c r="E335" s="104" t="s">
        <v>612</v>
      </c>
      <c r="F335" s="76">
        <v>6.5</v>
      </c>
    </row>
    <row r="336" spans="1:6" x14ac:dyDescent="0.15">
      <c r="A336" s="108">
        <v>0.75</v>
      </c>
      <c r="B336" s="107" t="s">
        <v>303</v>
      </c>
      <c r="C336" s="106" t="s">
        <v>78</v>
      </c>
      <c r="D336" s="52" t="s">
        <v>582</v>
      </c>
      <c r="E336" s="104" t="s">
        <v>611</v>
      </c>
      <c r="F336" s="76">
        <v>6.5</v>
      </c>
    </row>
    <row r="337" spans="1:6" x14ac:dyDescent="0.15">
      <c r="A337" s="108">
        <v>0.88</v>
      </c>
      <c r="B337" s="107" t="s">
        <v>303</v>
      </c>
      <c r="C337" s="106" t="s">
        <v>78</v>
      </c>
      <c r="D337" s="52" t="s">
        <v>582</v>
      </c>
      <c r="E337" s="104" t="s">
        <v>610</v>
      </c>
      <c r="F337" s="76">
        <v>6.5</v>
      </c>
    </row>
    <row r="338" spans="1:6" x14ac:dyDescent="0.15">
      <c r="A338" s="108">
        <v>-8.18</v>
      </c>
      <c r="B338" s="107" t="s">
        <v>303</v>
      </c>
      <c r="C338" s="106" t="s">
        <v>78</v>
      </c>
      <c r="D338" s="52" t="s">
        <v>745</v>
      </c>
      <c r="E338" s="104" t="s">
        <v>609</v>
      </c>
      <c r="F338" s="76">
        <v>4.2</v>
      </c>
    </row>
    <row r="339" spans="1:6" x14ac:dyDescent="0.15">
      <c r="A339" s="108">
        <v>-6.95</v>
      </c>
      <c r="B339" s="107" t="s">
        <v>303</v>
      </c>
      <c r="C339" s="106" t="s">
        <v>577</v>
      </c>
      <c r="D339" s="52" t="s">
        <v>745</v>
      </c>
      <c r="E339" s="104" t="s">
        <v>864</v>
      </c>
      <c r="F339" s="76">
        <v>4.2</v>
      </c>
    </row>
    <row r="340" spans="1:6" x14ac:dyDescent="0.15">
      <c r="A340" s="108">
        <v>-4.62</v>
      </c>
      <c r="B340" s="107" t="s">
        <v>303</v>
      </c>
      <c r="C340" s="106" t="s">
        <v>78</v>
      </c>
      <c r="D340" s="52" t="s">
        <v>745</v>
      </c>
      <c r="E340" s="104" t="s">
        <v>863</v>
      </c>
      <c r="F340" s="76">
        <v>4.2</v>
      </c>
    </row>
    <row r="341" spans="1:6" x14ac:dyDescent="0.15">
      <c r="A341" s="108">
        <v>-4.43</v>
      </c>
      <c r="B341" s="107" t="s">
        <v>303</v>
      </c>
      <c r="C341" s="106" t="s">
        <v>76</v>
      </c>
      <c r="D341" s="52" t="s">
        <v>745</v>
      </c>
      <c r="E341" s="104" t="s">
        <v>862</v>
      </c>
      <c r="F341" s="76">
        <v>4.2</v>
      </c>
    </row>
    <row r="342" spans="1:6" x14ac:dyDescent="0.15">
      <c r="A342" s="108">
        <v>-3.59</v>
      </c>
      <c r="B342" s="107" t="s">
        <v>303</v>
      </c>
      <c r="C342" s="106" t="s">
        <v>78</v>
      </c>
      <c r="D342" s="52" t="s">
        <v>745</v>
      </c>
      <c r="E342" s="104" t="s">
        <v>861</v>
      </c>
      <c r="F342" s="76">
        <v>4.2</v>
      </c>
    </row>
    <row r="343" spans="1:6" x14ac:dyDescent="0.15">
      <c r="A343" s="108">
        <v>-3.28</v>
      </c>
      <c r="B343" s="107" t="s">
        <v>303</v>
      </c>
      <c r="C343" s="106" t="s">
        <v>76</v>
      </c>
      <c r="D343" s="52" t="s">
        <v>745</v>
      </c>
      <c r="E343" s="104" t="s">
        <v>860</v>
      </c>
      <c r="F343" s="76">
        <v>4.2</v>
      </c>
    </row>
    <row r="344" spans="1:6" x14ac:dyDescent="0.15">
      <c r="A344" s="108">
        <v>-0.86</v>
      </c>
      <c r="B344" s="107" t="s">
        <v>303</v>
      </c>
      <c r="C344" s="106" t="s">
        <v>78</v>
      </c>
      <c r="D344" s="52" t="s">
        <v>745</v>
      </c>
      <c r="E344" s="104" t="s">
        <v>859</v>
      </c>
      <c r="F344" s="76">
        <v>4.2</v>
      </c>
    </row>
    <row r="346" spans="1:6" x14ac:dyDescent="0.15">
      <c r="A346" s="108"/>
      <c r="B346" s="107"/>
      <c r="C346" s="106"/>
      <c r="D346" s="105"/>
      <c r="E346" s="104"/>
    </row>
    <row r="347" spans="1:6" x14ac:dyDescent="0.15">
      <c r="A347" s="110" t="s">
        <v>857</v>
      </c>
      <c r="B347" s="107"/>
      <c r="C347" s="106"/>
      <c r="D347" s="105"/>
      <c r="E347" s="104"/>
    </row>
    <row r="348" spans="1:6" ht="14" x14ac:dyDescent="0.15">
      <c r="A348" s="108">
        <v>-11.63175</v>
      </c>
      <c r="B348" s="107" t="s">
        <v>305</v>
      </c>
      <c r="C348" s="106" t="s">
        <v>275</v>
      </c>
      <c r="D348" s="105" t="s">
        <v>786</v>
      </c>
      <c r="E348" s="104" t="s">
        <v>856</v>
      </c>
      <c r="F348" s="76">
        <v>9.9</v>
      </c>
    </row>
    <row r="349" spans="1:6" ht="14" x14ac:dyDescent="0.15">
      <c r="A349" s="108">
        <v>-11.176666666666666</v>
      </c>
      <c r="B349" s="107" t="s">
        <v>305</v>
      </c>
      <c r="C349" s="106" t="s">
        <v>165</v>
      </c>
      <c r="D349" s="105" t="s">
        <v>786</v>
      </c>
      <c r="E349" s="104" t="s">
        <v>855</v>
      </c>
      <c r="F349" s="76">
        <v>9.9</v>
      </c>
    </row>
    <row r="350" spans="1:6" ht="14" x14ac:dyDescent="0.15">
      <c r="A350" s="108">
        <v>-10.278537999999999</v>
      </c>
      <c r="B350" s="107" t="s">
        <v>305</v>
      </c>
      <c r="C350" s="106" t="s">
        <v>275</v>
      </c>
      <c r="D350" s="105" t="s">
        <v>786</v>
      </c>
      <c r="E350" s="104" t="s">
        <v>854</v>
      </c>
      <c r="F350" s="76">
        <v>9.9</v>
      </c>
    </row>
    <row r="351" spans="1:6" ht="14" x14ac:dyDescent="0.15">
      <c r="A351" s="108">
        <v>-9.5547500000000003</v>
      </c>
      <c r="B351" s="107" t="s">
        <v>305</v>
      </c>
      <c r="C351" s="106" t="s">
        <v>154</v>
      </c>
      <c r="D351" s="105" t="s">
        <v>1052</v>
      </c>
      <c r="E351" s="104" t="s">
        <v>1051</v>
      </c>
      <c r="F351" s="76">
        <v>9.9</v>
      </c>
    </row>
    <row r="352" spans="1:6" ht="14" x14ac:dyDescent="0.15">
      <c r="A352" s="108">
        <v>-9.4149999999999991</v>
      </c>
      <c r="B352" s="107" t="s">
        <v>305</v>
      </c>
      <c r="C352" s="106" t="s">
        <v>1042</v>
      </c>
      <c r="D352" s="105" t="s">
        <v>786</v>
      </c>
      <c r="E352" s="104" t="s">
        <v>1050</v>
      </c>
      <c r="F352" s="76">
        <v>9.9</v>
      </c>
    </row>
    <row r="353" spans="1:6" ht="14" x14ac:dyDescent="0.15">
      <c r="A353" s="108">
        <v>-9.3030000000000008</v>
      </c>
      <c r="B353" s="107" t="s">
        <v>305</v>
      </c>
      <c r="C353" s="106" t="s">
        <v>1042</v>
      </c>
      <c r="D353" s="105" t="s">
        <v>786</v>
      </c>
      <c r="E353" s="104" t="s">
        <v>1049</v>
      </c>
      <c r="F353" s="76">
        <v>9.9</v>
      </c>
    </row>
    <row r="354" spans="1:6" ht="14" x14ac:dyDescent="0.15">
      <c r="A354" s="108">
        <v>-9.1627500000000008</v>
      </c>
      <c r="B354" s="107" t="s">
        <v>305</v>
      </c>
      <c r="C354" s="106" t="s">
        <v>188</v>
      </c>
      <c r="D354" s="105" t="s">
        <v>786</v>
      </c>
      <c r="E354" s="104" t="s">
        <v>1048</v>
      </c>
      <c r="F354" s="76">
        <v>9.9</v>
      </c>
    </row>
    <row r="355" spans="1:6" ht="14" x14ac:dyDescent="0.15">
      <c r="A355" s="108">
        <v>-9.0869999999999997</v>
      </c>
      <c r="B355" s="107" t="s">
        <v>305</v>
      </c>
      <c r="C355" s="106" t="s">
        <v>1042</v>
      </c>
      <c r="D355" s="105" t="s">
        <v>786</v>
      </c>
      <c r="E355" s="104" t="s">
        <v>1047</v>
      </c>
      <c r="F355" s="76">
        <v>9.9</v>
      </c>
    </row>
    <row r="356" spans="1:6" ht="14" x14ac:dyDescent="0.15">
      <c r="A356" s="108">
        <v>-9.0374285714285723</v>
      </c>
      <c r="B356" s="107" t="s">
        <v>305</v>
      </c>
      <c r="C356" s="106" t="s">
        <v>275</v>
      </c>
      <c r="D356" s="105" t="s">
        <v>786</v>
      </c>
      <c r="E356" s="104" t="s">
        <v>1046</v>
      </c>
      <c r="F356" s="76">
        <v>9.9</v>
      </c>
    </row>
    <row r="357" spans="1:6" ht="14" x14ac:dyDescent="0.15">
      <c r="A357" s="108">
        <v>-8.7390000000000008</v>
      </c>
      <c r="B357" s="107" t="s">
        <v>305</v>
      </c>
      <c r="C357" s="106" t="s">
        <v>62</v>
      </c>
      <c r="D357" s="105" t="s">
        <v>786</v>
      </c>
      <c r="E357" s="104" t="s">
        <v>1045</v>
      </c>
      <c r="F357" s="76">
        <v>9.9</v>
      </c>
    </row>
    <row r="358" spans="1:6" ht="14" x14ac:dyDescent="0.15">
      <c r="A358" s="108">
        <v>-6.510211</v>
      </c>
      <c r="B358" s="107" t="s">
        <v>305</v>
      </c>
      <c r="C358" s="106" t="s">
        <v>275</v>
      </c>
      <c r="D358" s="105" t="s">
        <v>399</v>
      </c>
      <c r="E358" s="104" t="s">
        <v>1044</v>
      </c>
      <c r="F358" s="76">
        <v>9.9</v>
      </c>
    </row>
    <row r="359" spans="1:6" x14ac:dyDescent="0.15">
      <c r="A359" s="108">
        <v>-2.4492857142857138</v>
      </c>
      <c r="B359" s="107" t="s">
        <v>879</v>
      </c>
      <c r="C359" s="106" t="s">
        <v>264</v>
      </c>
      <c r="D359" s="52" t="s">
        <v>980</v>
      </c>
      <c r="E359" s="104" t="s">
        <v>1035</v>
      </c>
      <c r="F359" s="76">
        <v>9.6</v>
      </c>
    </row>
    <row r="360" spans="1:6" x14ac:dyDescent="0.15">
      <c r="A360" s="108">
        <v>-5.6742857142857144</v>
      </c>
      <c r="B360" s="107" t="s">
        <v>168</v>
      </c>
      <c r="C360" s="106" t="s">
        <v>264</v>
      </c>
      <c r="D360" s="52" t="s">
        <v>980</v>
      </c>
      <c r="E360" s="104" t="s">
        <v>1037</v>
      </c>
      <c r="F360" s="76">
        <v>9.6</v>
      </c>
    </row>
    <row r="361" spans="1:6" x14ac:dyDescent="0.15">
      <c r="A361" s="108">
        <v>-3.1680000000000001</v>
      </c>
      <c r="B361" s="107" t="s">
        <v>168</v>
      </c>
      <c r="C361" s="106" t="s">
        <v>681</v>
      </c>
      <c r="D361" s="52" t="s">
        <v>980</v>
      </c>
      <c r="E361" s="104" t="s">
        <v>1036</v>
      </c>
      <c r="F361" s="76">
        <v>9.6</v>
      </c>
    </row>
    <row r="362" spans="1:6" x14ac:dyDescent="0.15">
      <c r="A362" s="108">
        <v>-1.0431502760001168</v>
      </c>
      <c r="B362" s="107" t="s">
        <v>168</v>
      </c>
      <c r="C362" s="106" t="s">
        <v>275</v>
      </c>
      <c r="D362" s="52" t="s">
        <v>980</v>
      </c>
      <c r="E362" s="104" t="s">
        <v>692</v>
      </c>
      <c r="F362" s="76">
        <v>9.6</v>
      </c>
    </row>
    <row r="363" spans="1:6" x14ac:dyDescent="0.15">
      <c r="A363" s="108">
        <v>-1.0062857142857138</v>
      </c>
      <c r="B363" s="107" t="s">
        <v>168</v>
      </c>
      <c r="C363" s="106" t="s">
        <v>275</v>
      </c>
      <c r="D363" s="52" t="s">
        <v>980</v>
      </c>
      <c r="E363" s="104" t="s">
        <v>880</v>
      </c>
      <c r="F363" s="76">
        <v>9.6</v>
      </c>
    </row>
    <row r="364" spans="1:6" x14ac:dyDescent="0.15">
      <c r="A364" s="108">
        <v>-7.1462857142857139</v>
      </c>
      <c r="B364" s="107" t="s">
        <v>1033</v>
      </c>
      <c r="C364" s="106" t="s">
        <v>135</v>
      </c>
      <c r="D364" s="52" t="s">
        <v>980</v>
      </c>
      <c r="E364" s="104" t="s">
        <v>1038</v>
      </c>
      <c r="F364" s="76">
        <v>9.6</v>
      </c>
    </row>
    <row r="365" spans="1:6" x14ac:dyDescent="0.15">
      <c r="A365" s="108">
        <v>-1.2032857142857138</v>
      </c>
      <c r="B365" s="107" t="s">
        <v>1033</v>
      </c>
      <c r="C365" s="106" t="s">
        <v>275</v>
      </c>
      <c r="D365" s="52" t="s">
        <v>980</v>
      </c>
      <c r="E365" s="104" t="s">
        <v>1032</v>
      </c>
      <c r="F365" s="76">
        <v>9.6</v>
      </c>
    </row>
    <row r="366" spans="1:6" x14ac:dyDescent="0.15">
      <c r="A366" s="118" t="s">
        <v>886</v>
      </c>
      <c r="B366" s="107"/>
      <c r="C366" s="106"/>
      <c r="E366" s="104"/>
    </row>
    <row r="367" spans="1:6" x14ac:dyDescent="0.15">
      <c r="A367" s="108">
        <v>-9.5654683279999944</v>
      </c>
      <c r="B367" s="107" t="s">
        <v>305</v>
      </c>
      <c r="C367" s="106" t="s">
        <v>40</v>
      </c>
      <c r="D367" s="52" t="s">
        <v>980</v>
      </c>
      <c r="E367" s="104" t="s">
        <v>1043</v>
      </c>
      <c r="F367" s="76">
        <v>9.6</v>
      </c>
    </row>
    <row r="368" spans="1:6" x14ac:dyDescent="0.15">
      <c r="A368" s="108">
        <f>-7.855-0.21</f>
        <v>-8.0650000000000013</v>
      </c>
      <c r="B368" s="107" t="s">
        <v>305</v>
      </c>
      <c r="C368" s="106" t="s">
        <v>1042</v>
      </c>
      <c r="D368" s="52" t="s">
        <v>980</v>
      </c>
      <c r="E368" s="104" t="s">
        <v>1041</v>
      </c>
      <c r="F368" s="76">
        <v>9.6</v>
      </c>
    </row>
    <row r="369" spans="1:6" x14ac:dyDescent="0.15">
      <c r="A369" s="108">
        <v>-7.9573155319999769</v>
      </c>
      <c r="B369" s="107" t="s">
        <v>305</v>
      </c>
      <c r="C369" s="106" t="s">
        <v>154</v>
      </c>
      <c r="D369" s="52" t="s">
        <v>980</v>
      </c>
      <c r="E369" s="104" t="s">
        <v>1040</v>
      </c>
      <c r="F369" s="76">
        <v>9.6</v>
      </c>
    </row>
    <row r="370" spans="1:6" x14ac:dyDescent="0.15">
      <c r="A370" s="108">
        <v>-7.9503795680001668</v>
      </c>
      <c r="B370" s="107" t="s">
        <v>305</v>
      </c>
      <c r="C370" s="106" t="s">
        <v>588</v>
      </c>
      <c r="D370" s="52" t="s">
        <v>980</v>
      </c>
      <c r="E370" s="104" t="s">
        <v>1039</v>
      </c>
      <c r="F370" s="76">
        <v>9.6</v>
      </c>
    </row>
    <row r="371" spans="1:6" x14ac:dyDescent="0.15">
      <c r="A371" s="108">
        <v>-2.3579185579998834</v>
      </c>
      <c r="B371" s="107" t="s">
        <v>305</v>
      </c>
      <c r="C371" s="106" t="s">
        <v>164</v>
      </c>
      <c r="D371" s="52" t="s">
        <v>980</v>
      </c>
      <c r="E371" s="104" t="s">
        <v>1034</v>
      </c>
      <c r="F371" s="76">
        <v>9.6</v>
      </c>
    </row>
    <row r="372" spans="1:6" x14ac:dyDescent="0.15">
      <c r="A372" s="108">
        <v>-9.7412857142857145</v>
      </c>
      <c r="B372" s="107" t="s">
        <v>879</v>
      </c>
      <c r="C372" s="106" t="s">
        <v>61</v>
      </c>
      <c r="D372" s="52" t="s">
        <v>775</v>
      </c>
      <c r="E372" s="104" t="s">
        <v>878</v>
      </c>
      <c r="F372" s="76">
        <v>9.3000000000000007</v>
      </c>
    </row>
    <row r="373" spans="1:6" x14ac:dyDescent="0.15">
      <c r="A373" s="108">
        <v>-4.9073807540000463</v>
      </c>
      <c r="B373" s="107" t="s">
        <v>305</v>
      </c>
      <c r="C373" s="106" t="s">
        <v>50</v>
      </c>
      <c r="D373" s="52" t="s">
        <v>775</v>
      </c>
      <c r="E373" s="104" t="s">
        <v>877</v>
      </c>
      <c r="F373" s="76">
        <v>9.3000000000000007</v>
      </c>
    </row>
    <row r="374" spans="1:6" x14ac:dyDescent="0.15">
      <c r="A374" s="108">
        <v>-10.9628</v>
      </c>
      <c r="B374" s="107" t="s">
        <v>547</v>
      </c>
      <c r="C374" s="106" t="s">
        <v>587</v>
      </c>
      <c r="D374" s="52" t="s">
        <v>592</v>
      </c>
      <c r="E374" s="104" t="s">
        <v>228</v>
      </c>
      <c r="F374" s="76">
        <v>7.4</v>
      </c>
    </row>
    <row r="375" spans="1:6" x14ac:dyDescent="0.15">
      <c r="A375" s="108">
        <v>-10.645799999999999</v>
      </c>
      <c r="B375" s="107" t="s">
        <v>547</v>
      </c>
      <c r="C375" s="106" t="s">
        <v>587</v>
      </c>
      <c r="D375" s="52" t="s">
        <v>592</v>
      </c>
      <c r="E375" s="104" t="s">
        <v>258</v>
      </c>
      <c r="F375" s="76">
        <v>7.4</v>
      </c>
    </row>
    <row r="376" spans="1:6" x14ac:dyDescent="0.15">
      <c r="A376" s="108">
        <v>-10.595799999999999</v>
      </c>
      <c r="B376" s="107" t="s">
        <v>547</v>
      </c>
      <c r="C376" s="106" t="s">
        <v>588</v>
      </c>
      <c r="D376" s="52" t="s">
        <v>592</v>
      </c>
      <c r="E376" s="104" t="s">
        <v>260</v>
      </c>
      <c r="F376" s="76">
        <v>7.4</v>
      </c>
    </row>
    <row r="377" spans="1:6" x14ac:dyDescent="0.15">
      <c r="A377" s="108">
        <v>-9.7397999999999989</v>
      </c>
      <c r="B377" s="107" t="s">
        <v>547</v>
      </c>
      <c r="C377" s="106" t="s">
        <v>587</v>
      </c>
      <c r="D377" s="52" t="s">
        <v>592</v>
      </c>
      <c r="E377" s="104" t="s">
        <v>254</v>
      </c>
      <c r="F377" s="76">
        <v>7.4</v>
      </c>
    </row>
    <row r="378" spans="1:6" x14ac:dyDescent="0.15">
      <c r="A378" s="108">
        <v>-9.2200000000000006</v>
      </c>
      <c r="B378" s="107" t="s">
        <v>547</v>
      </c>
      <c r="C378" s="106" t="s">
        <v>153</v>
      </c>
      <c r="D378" s="52" t="s">
        <v>592</v>
      </c>
      <c r="E378" s="104" t="s">
        <v>254</v>
      </c>
      <c r="F378" s="76">
        <v>7.4</v>
      </c>
    </row>
    <row r="379" spans="1:6" x14ac:dyDescent="0.15">
      <c r="A379" s="108">
        <v>-9.0937999999999999</v>
      </c>
      <c r="B379" s="107" t="s">
        <v>547</v>
      </c>
      <c r="C379" s="106" t="s">
        <v>587</v>
      </c>
      <c r="D379" s="52" t="s">
        <v>592</v>
      </c>
      <c r="E379" s="104" t="s">
        <v>235</v>
      </c>
      <c r="F379" s="76">
        <v>7.4</v>
      </c>
    </row>
    <row r="380" spans="1:6" x14ac:dyDescent="0.15">
      <c r="A380" s="108">
        <v>-8.492799999999999</v>
      </c>
      <c r="B380" s="107" t="s">
        <v>547</v>
      </c>
      <c r="C380" s="106" t="s">
        <v>587</v>
      </c>
      <c r="D380" s="52" t="s">
        <v>592</v>
      </c>
      <c r="E380" s="104" t="s">
        <v>183</v>
      </c>
      <c r="F380" s="76">
        <v>7.4</v>
      </c>
    </row>
    <row r="381" spans="1:6" x14ac:dyDescent="0.15">
      <c r="A381" s="108">
        <v>-7.9138000000000002</v>
      </c>
      <c r="B381" s="107" t="s">
        <v>547</v>
      </c>
      <c r="C381" s="106" t="s">
        <v>553</v>
      </c>
      <c r="D381" s="52" t="s">
        <v>592</v>
      </c>
      <c r="E381" s="104" t="s">
        <v>232</v>
      </c>
      <c r="F381" s="76">
        <v>7.4</v>
      </c>
    </row>
    <row r="382" spans="1:6" x14ac:dyDescent="0.15">
      <c r="A382" s="108">
        <v>-7.1027999999999993</v>
      </c>
      <c r="B382" s="107" t="s">
        <v>547</v>
      </c>
      <c r="C382" s="106" t="s">
        <v>743</v>
      </c>
      <c r="D382" s="52" t="s">
        <v>592</v>
      </c>
      <c r="E382" s="104" t="s">
        <v>226</v>
      </c>
      <c r="F382" s="76">
        <v>7.4</v>
      </c>
    </row>
    <row r="383" spans="1:6" x14ac:dyDescent="0.15">
      <c r="A383" s="108">
        <v>-6.97</v>
      </c>
      <c r="B383" s="107" t="s">
        <v>547</v>
      </c>
      <c r="C383" s="106" t="s">
        <v>42</v>
      </c>
      <c r="D383" s="52" t="s">
        <v>592</v>
      </c>
      <c r="E383" s="104" t="s">
        <v>252</v>
      </c>
      <c r="F383" s="76">
        <v>7.4</v>
      </c>
    </row>
    <row r="384" spans="1:6" x14ac:dyDescent="0.15">
      <c r="A384" s="108">
        <v>-4.0417999999999994</v>
      </c>
      <c r="B384" s="107" t="s">
        <v>547</v>
      </c>
      <c r="C384" s="106" t="s">
        <v>548</v>
      </c>
      <c r="D384" s="52" t="s">
        <v>592</v>
      </c>
      <c r="E384" s="104" t="s">
        <v>224</v>
      </c>
      <c r="F384" s="76">
        <v>7.4</v>
      </c>
    </row>
    <row r="385" spans="1:6" x14ac:dyDescent="0.15">
      <c r="A385" s="108">
        <v>-9.77</v>
      </c>
      <c r="B385" s="107" t="s">
        <v>311</v>
      </c>
      <c r="C385" s="106" t="s">
        <v>81</v>
      </c>
      <c r="D385" s="52" t="s">
        <v>592</v>
      </c>
      <c r="E385" s="104" t="s">
        <v>80</v>
      </c>
      <c r="F385" s="76">
        <v>7.4</v>
      </c>
    </row>
    <row r="386" spans="1:6" x14ac:dyDescent="0.15">
      <c r="A386" s="108">
        <v>-9.06</v>
      </c>
      <c r="B386" s="107" t="s">
        <v>311</v>
      </c>
      <c r="C386" s="106" t="s">
        <v>82</v>
      </c>
      <c r="D386" s="52" t="s">
        <v>592</v>
      </c>
      <c r="E386" s="104" t="s">
        <v>227</v>
      </c>
      <c r="F386" s="76">
        <v>7.4</v>
      </c>
    </row>
    <row r="387" spans="1:6" x14ac:dyDescent="0.15">
      <c r="A387" s="108">
        <v>-8.8699999999999992</v>
      </c>
      <c r="B387" s="107" t="s">
        <v>305</v>
      </c>
      <c r="C387" s="106" t="s">
        <v>66</v>
      </c>
      <c r="D387" s="52" t="s">
        <v>592</v>
      </c>
      <c r="E387" s="104" t="s">
        <v>739</v>
      </c>
      <c r="F387" s="76">
        <v>7.4</v>
      </c>
    </row>
    <row r="388" spans="1:6" x14ac:dyDescent="0.15">
      <c r="A388" s="108">
        <v>-7.13</v>
      </c>
      <c r="B388" s="107" t="s">
        <v>305</v>
      </c>
      <c r="C388" s="106" t="s">
        <v>552</v>
      </c>
      <c r="D388" s="52" t="s">
        <v>592</v>
      </c>
      <c r="E388" s="104" t="s">
        <v>551</v>
      </c>
      <c r="F388" s="76">
        <v>7.4</v>
      </c>
    </row>
    <row r="389" spans="1:6" x14ac:dyDescent="0.15">
      <c r="A389" s="108">
        <v>-10.86</v>
      </c>
      <c r="B389" s="107" t="s">
        <v>547</v>
      </c>
      <c r="C389" s="106" t="s">
        <v>66</v>
      </c>
      <c r="D389" s="52" t="s">
        <v>582</v>
      </c>
      <c r="E389" s="104" t="s">
        <v>202</v>
      </c>
      <c r="F389" s="76">
        <v>6.5</v>
      </c>
    </row>
    <row r="390" spans="1:6" x14ac:dyDescent="0.15">
      <c r="A390" s="108">
        <v>-9.77</v>
      </c>
      <c r="B390" s="107" t="s">
        <v>547</v>
      </c>
      <c r="C390" s="106" t="s">
        <v>44</v>
      </c>
      <c r="D390" s="52" t="s">
        <v>582</v>
      </c>
      <c r="E390" s="104" t="s">
        <v>182</v>
      </c>
      <c r="F390" s="76">
        <v>6.5</v>
      </c>
    </row>
    <row r="391" spans="1:6" x14ac:dyDescent="0.15">
      <c r="A391" s="108">
        <v>-9.4997999999999987</v>
      </c>
      <c r="B391" s="107" t="s">
        <v>547</v>
      </c>
      <c r="C391" s="106" t="s">
        <v>548</v>
      </c>
      <c r="D391" s="52" t="s">
        <v>582</v>
      </c>
      <c r="E391" s="104" t="s">
        <v>261</v>
      </c>
      <c r="F391" s="76">
        <v>6.5</v>
      </c>
    </row>
    <row r="392" spans="1:6" x14ac:dyDescent="0.15">
      <c r="A392" s="108">
        <v>-8.0327999999999999</v>
      </c>
      <c r="B392" s="107" t="s">
        <v>547</v>
      </c>
      <c r="C392" s="106" t="s">
        <v>743</v>
      </c>
      <c r="D392" s="52" t="s">
        <v>582</v>
      </c>
      <c r="E392" s="104" t="s">
        <v>233</v>
      </c>
      <c r="F392" s="76">
        <v>6.5</v>
      </c>
    </row>
    <row r="393" spans="1:6" x14ac:dyDescent="0.15">
      <c r="A393" s="108">
        <v>-6.97</v>
      </c>
      <c r="B393" s="107" t="s">
        <v>547</v>
      </c>
      <c r="C393" s="106" t="s">
        <v>44</v>
      </c>
      <c r="D393" s="52" t="s">
        <v>582</v>
      </c>
      <c r="E393" s="104" t="s">
        <v>184</v>
      </c>
      <c r="F393" s="76">
        <v>6.5</v>
      </c>
    </row>
    <row r="394" spans="1:6" x14ac:dyDescent="0.15">
      <c r="A394" s="108">
        <v>-10.7598</v>
      </c>
      <c r="B394" s="107" t="s">
        <v>660</v>
      </c>
      <c r="C394" s="106" t="s">
        <v>550</v>
      </c>
      <c r="D394" s="52" t="s">
        <v>582</v>
      </c>
      <c r="E394" s="104" t="s">
        <v>225</v>
      </c>
      <c r="F394" s="76">
        <v>6.5</v>
      </c>
    </row>
    <row r="395" spans="1:6" x14ac:dyDescent="0.15">
      <c r="A395" s="108">
        <v>-3.97</v>
      </c>
      <c r="B395" s="107" t="s">
        <v>660</v>
      </c>
      <c r="C395" s="106" t="s">
        <v>66</v>
      </c>
      <c r="D395" s="52" t="s">
        <v>582</v>
      </c>
      <c r="E395" s="104" t="s">
        <v>223</v>
      </c>
      <c r="F395" s="76">
        <v>6.5</v>
      </c>
    </row>
    <row r="396" spans="1:6" x14ac:dyDescent="0.15">
      <c r="A396" s="108">
        <v>-2.0499999999999998</v>
      </c>
      <c r="B396" s="107" t="s">
        <v>660</v>
      </c>
      <c r="C396" s="106" t="s">
        <v>43</v>
      </c>
      <c r="D396" s="52" t="s">
        <v>582</v>
      </c>
      <c r="E396" s="104" t="s">
        <v>253</v>
      </c>
      <c r="F396" s="76">
        <v>6.5</v>
      </c>
    </row>
    <row r="397" spans="1:6" x14ac:dyDescent="0.15">
      <c r="A397" s="108">
        <v>-1.2527999999999997</v>
      </c>
      <c r="B397" s="107" t="s">
        <v>660</v>
      </c>
      <c r="C397" s="106" t="s">
        <v>664</v>
      </c>
      <c r="D397" s="52" t="s">
        <v>582</v>
      </c>
      <c r="E397" s="104" t="s">
        <v>231</v>
      </c>
      <c r="F397" s="76">
        <v>6.5</v>
      </c>
    </row>
    <row r="398" spans="1:6" x14ac:dyDescent="0.15">
      <c r="A398" s="108">
        <v>-10.7118</v>
      </c>
      <c r="B398" s="107" t="s">
        <v>172</v>
      </c>
      <c r="C398" s="106" t="s">
        <v>549</v>
      </c>
      <c r="D398" s="52" t="s">
        <v>582</v>
      </c>
      <c r="E398" s="104" t="s">
        <v>257</v>
      </c>
      <c r="F398" s="76">
        <v>6.5</v>
      </c>
    </row>
    <row r="399" spans="1:6" x14ac:dyDescent="0.15">
      <c r="A399" s="108">
        <v>-10.54</v>
      </c>
      <c r="B399" s="107" t="s">
        <v>172</v>
      </c>
      <c r="C399" s="106" t="s">
        <v>41</v>
      </c>
      <c r="D399" s="52" t="s">
        <v>582</v>
      </c>
      <c r="E399" s="104" t="s">
        <v>229</v>
      </c>
      <c r="F399" s="76">
        <v>6.5</v>
      </c>
    </row>
    <row r="400" spans="1:6" x14ac:dyDescent="0.15">
      <c r="A400" s="108">
        <v>-6.26</v>
      </c>
      <c r="B400" s="107" t="s">
        <v>172</v>
      </c>
      <c r="C400" s="106" t="s">
        <v>42</v>
      </c>
      <c r="D400" s="52" t="s">
        <v>582</v>
      </c>
      <c r="E400" s="104" t="s">
        <v>251</v>
      </c>
      <c r="F400" s="76">
        <v>6.5</v>
      </c>
    </row>
    <row r="401" spans="1:6" x14ac:dyDescent="0.15">
      <c r="A401" s="108">
        <v>-4.3077999999999994</v>
      </c>
      <c r="B401" s="107" t="s">
        <v>172</v>
      </c>
      <c r="C401" s="106" t="s">
        <v>589</v>
      </c>
      <c r="D401" s="52" t="s">
        <v>582</v>
      </c>
      <c r="E401" s="104" t="s">
        <v>259</v>
      </c>
      <c r="F401" s="76">
        <v>6.5</v>
      </c>
    </row>
    <row r="402" spans="1:6" x14ac:dyDescent="0.15">
      <c r="A402" s="108">
        <v>-5.52</v>
      </c>
      <c r="B402" s="107" t="s">
        <v>665</v>
      </c>
      <c r="C402" s="106" t="s">
        <v>66</v>
      </c>
      <c r="D402" s="52" t="s">
        <v>745</v>
      </c>
      <c r="E402" s="104" t="s">
        <v>203</v>
      </c>
      <c r="F402" s="76">
        <v>4.2</v>
      </c>
    </row>
    <row r="403" spans="1:6" x14ac:dyDescent="0.15">
      <c r="A403" s="108">
        <v>-2.37</v>
      </c>
      <c r="B403" s="107" t="s">
        <v>660</v>
      </c>
      <c r="C403" s="106" t="s">
        <v>42</v>
      </c>
      <c r="D403" s="52" t="s">
        <v>745</v>
      </c>
      <c r="E403" s="104" t="s">
        <v>230</v>
      </c>
      <c r="F403" s="76">
        <v>4.2</v>
      </c>
    </row>
    <row r="404" spans="1:6" x14ac:dyDescent="0.15">
      <c r="A404" s="108">
        <v>-10.749799999999999</v>
      </c>
      <c r="B404" s="107" t="s">
        <v>172</v>
      </c>
      <c r="C404" s="106" t="s">
        <v>743</v>
      </c>
      <c r="D404" s="52" t="s">
        <v>745</v>
      </c>
      <c r="E404" s="104" t="s">
        <v>236</v>
      </c>
      <c r="F404" s="76">
        <v>4.2</v>
      </c>
    </row>
    <row r="405" spans="1:6" x14ac:dyDescent="0.15">
      <c r="A405" s="108">
        <v>-3.5747999999999998</v>
      </c>
      <c r="B405" s="107" t="s">
        <v>172</v>
      </c>
      <c r="C405" s="106" t="s">
        <v>664</v>
      </c>
      <c r="D405" s="52" t="s">
        <v>745</v>
      </c>
      <c r="E405" s="104" t="s">
        <v>234</v>
      </c>
      <c r="F405" s="76">
        <v>4.2</v>
      </c>
    </row>
    <row r="406" spans="1:6" x14ac:dyDescent="0.15">
      <c r="A406" s="108">
        <v>-2.4897999999999998</v>
      </c>
      <c r="B406" s="107" t="s">
        <v>172</v>
      </c>
      <c r="C406" s="106" t="s">
        <v>741</v>
      </c>
      <c r="D406" s="52" t="s">
        <v>745</v>
      </c>
      <c r="E406" s="104" t="s">
        <v>255</v>
      </c>
      <c r="F406" s="76">
        <v>4.2</v>
      </c>
    </row>
    <row r="407" spans="1:6" x14ac:dyDescent="0.15">
      <c r="A407" s="108">
        <v>-11.18</v>
      </c>
      <c r="B407" s="107" t="s">
        <v>305</v>
      </c>
      <c r="C407" s="106" t="s">
        <v>66</v>
      </c>
      <c r="D407" s="52" t="s">
        <v>745</v>
      </c>
      <c r="E407" s="104" t="s">
        <v>666</v>
      </c>
      <c r="F407" s="76">
        <v>4.2</v>
      </c>
    </row>
    <row r="408" spans="1:6" x14ac:dyDescent="0.15">
      <c r="A408" s="108">
        <v>-2.36</v>
      </c>
      <c r="B408" s="107" t="s">
        <v>305</v>
      </c>
      <c r="C408" s="120" t="s">
        <v>670</v>
      </c>
      <c r="D408" s="52" t="s">
        <v>745</v>
      </c>
      <c r="E408" s="104" t="s">
        <v>663</v>
      </c>
      <c r="F408" s="76">
        <v>4.2</v>
      </c>
    </row>
    <row r="409" spans="1:6" x14ac:dyDescent="0.15">
      <c r="A409" s="108">
        <v>-2.31</v>
      </c>
      <c r="B409" s="107" t="s">
        <v>305</v>
      </c>
      <c r="C409" s="120" t="s">
        <v>670</v>
      </c>
      <c r="D409" s="52" t="s">
        <v>745</v>
      </c>
      <c r="E409" s="104" t="s">
        <v>663</v>
      </c>
      <c r="F409" s="76">
        <v>4.2</v>
      </c>
    </row>
    <row r="410" spans="1:6" x14ac:dyDescent="0.15">
      <c r="A410" s="108">
        <v>-2.19</v>
      </c>
      <c r="B410" s="107" t="s">
        <v>305</v>
      </c>
      <c r="C410" s="120" t="s">
        <v>670</v>
      </c>
      <c r="D410" s="52" t="s">
        <v>745</v>
      </c>
      <c r="E410" s="104" t="s">
        <v>663</v>
      </c>
      <c r="F410" s="76">
        <v>4.2</v>
      </c>
    </row>
    <row r="411" spans="1:6" x14ac:dyDescent="0.15">
      <c r="A411" s="108">
        <v>-2.0699999999999998</v>
      </c>
      <c r="B411" s="107" t="s">
        <v>305</v>
      </c>
      <c r="C411" s="120" t="s">
        <v>670</v>
      </c>
      <c r="D411" s="52" t="s">
        <v>745</v>
      </c>
      <c r="E411" s="104" t="s">
        <v>662</v>
      </c>
      <c r="F411" s="76">
        <v>4.2</v>
      </c>
    </row>
    <row r="412" spans="1:6" x14ac:dyDescent="0.15">
      <c r="A412" s="108">
        <v>-2</v>
      </c>
      <c r="B412" s="107" t="s">
        <v>305</v>
      </c>
      <c r="C412" s="120" t="s">
        <v>670</v>
      </c>
      <c r="D412" s="52" t="s">
        <v>745</v>
      </c>
      <c r="E412" s="104" t="s">
        <v>661</v>
      </c>
      <c r="F412" s="76">
        <v>4.2</v>
      </c>
    </row>
    <row r="413" spans="1:6" x14ac:dyDescent="0.15">
      <c r="A413" s="108">
        <v>-0.63</v>
      </c>
      <c r="B413" s="107" t="s">
        <v>660</v>
      </c>
      <c r="C413" s="106" t="s">
        <v>548</v>
      </c>
      <c r="D413" s="52" t="s">
        <v>740</v>
      </c>
      <c r="E413" s="104" t="s">
        <v>256</v>
      </c>
      <c r="F413" s="76">
        <v>3.2</v>
      </c>
    </row>
    <row r="414" spans="1:6" x14ac:dyDescent="0.15">
      <c r="A414" s="108">
        <v>0.52</v>
      </c>
      <c r="B414" s="107" t="s">
        <v>660</v>
      </c>
      <c r="C414" s="106" t="s">
        <v>45</v>
      </c>
      <c r="D414" s="52" t="s">
        <v>740</v>
      </c>
      <c r="E414" s="104" t="s">
        <v>181</v>
      </c>
      <c r="F414" s="76">
        <v>3.2</v>
      </c>
    </row>
    <row r="415" spans="1:6" x14ac:dyDescent="0.15">
      <c r="A415" s="108">
        <v>0.83</v>
      </c>
      <c r="B415" s="107" t="s">
        <v>660</v>
      </c>
      <c r="C415" s="106" t="s">
        <v>66</v>
      </c>
      <c r="D415" s="52" t="s">
        <v>740</v>
      </c>
      <c r="E415" s="104" t="s">
        <v>204</v>
      </c>
      <c r="F415" s="76">
        <v>3.2</v>
      </c>
    </row>
    <row r="416" spans="1:6" x14ac:dyDescent="0.15">
      <c r="B416" s="107"/>
      <c r="C416" s="106"/>
      <c r="E416" s="104"/>
    </row>
    <row r="417" spans="1:6" x14ac:dyDescent="0.15">
      <c r="A417" s="108"/>
      <c r="B417" s="107"/>
      <c r="C417" s="106"/>
      <c r="E417" s="104"/>
    </row>
    <row r="418" spans="1:6" x14ac:dyDescent="0.15">
      <c r="A418" s="110" t="s">
        <v>800</v>
      </c>
      <c r="B418" s="107"/>
      <c r="C418" s="106"/>
      <c r="E418" s="104"/>
    </row>
    <row r="419" spans="1:6" ht="14" x14ac:dyDescent="0.15">
      <c r="A419" s="108">
        <v>-10.829749999999999</v>
      </c>
      <c r="B419" s="107" t="s">
        <v>787</v>
      </c>
      <c r="C419" s="106" t="s">
        <v>670</v>
      </c>
      <c r="D419" s="105" t="s">
        <v>786</v>
      </c>
      <c r="E419" s="104" t="s">
        <v>799</v>
      </c>
      <c r="F419" s="76">
        <v>9.9</v>
      </c>
    </row>
    <row r="420" spans="1:6" ht="14" x14ac:dyDescent="0.15">
      <c r="A420" s="108">
        <v>-9.8424999999999994</v>
      </c>
      <c r="B420" s="107" t="s">
        <v>787</v>
      </c>
      <c r="C420" s="106" t="s">
        <v>587</v>
      </c>
      <c r="D420" s="105" t="s">
        <v>786</v>
      </c>
      <c r="E420" s="104" t="s">
        <v>798</v>
      </c>
      <c r="F420" s="76">
        <v>9.9</v>
      </c>
    </row>
    <row r="421" spans="1:6" ht="14" x14ac:dyDescent="0.15">
      <c r="A421" s="108">
        <v>-9.1331349999999993</v>
      </c>
      <c r="B421" s="107" t="s">
        <v>787</v>
      </c>
      <c r="C421" s="106" t="s">
        <v>137</v>
      </c>
      <c r="D421" s="105" t="s">
        <v>786</v>
      </c>
      <c r="E421" s="104" t="s">
        <v>797</v>
      </c>
      <c r="F421" s="76">
        <v>9.9</v>
      </c>
    </row>
    <row r="422" spans="1:6" ht="14" x14ac:dyDescent="0.15">
      <c r="A422" s="108">
        <v>-9.0047499999999996</v>
      </c>
      <c r="B422" s="107" t="s">
        <v>787</v>
      </c>
      <c r="C422" s="106" t="s">
        <v>139</v>
      </c>
      <c r="D422" s="105" t="s">
        <v>786</v>
      </c>
      <c r="E422" s="104" t="s">
        <v>796</v>
      </c>
      <c r="F422" s="76">
        <v>9.9</v>
      </c>
    </row>
    <row r="423" spans="1:6" ht="14" x14ac:dyDescent="0.15">
      <c r="A423" s="108">
        <v>-8.8046262222222236</v>
      </c>
      <c r="B423" s="107" t="s">
        <v>787</v>
      </c>
      <c r="C423" s="106" t="s">
        <v>167</v>
      </c>
      <c r="D423" s="105" t="s">
        <v>786</v>
      </c>
      <c r="E423" s="104" t="s">
        <v>795</v>
      </c>
      <c r="F423" s="76">
        <v>9.9</v>
      </c>
    </row>
    <row r="424" spans="1:6" ht="14" x14ac:dyDescent="0.15">
      <c r="A424" s="108">
        <v>-8.6717000000000013</v>
      </c>
      <c r="B424" s="107" t="s">
        <v>787</v>
      </c>
      <c r="C424" s="106" t="s">
        <v>188</v>
      </c>
      <c r="D424" s="105" t="s">
        <v>786</v>
      </c>
      <c r="E424" s="104" t="s">
        <v>794</v>
      </c>
      <c r="F424" s="76">
        <v>9.9</v>
      </c>
    </row>
    <row r="425" spans="1:6" ht="14" x14ac:dyDescent="0.15">
      <c r="A425" s="108">
        <v>-8.6319999999999997</v>
      </c>
      <c r="B425" s="107" t="s">
        <v>787</v>
      </c>
      <c r="C425" s="106" t="s">
        <v>63</v>
      </c>
      <c r="D425" s="105" t="s">
        <v>786</v>
      </c>
      <c r="E425" s="104" t="s">
        <v>793</v>
      </c>
      <c r="F425" s="76">
        <v>9.9</v>
      </c>
    </row>
    <row r="426" spans="1:6" ht="14" x14ac:dyDescent="0.15">
      <c r="A426" s="108">
        <v>-8.566749999999999</v>
      </c>
      <c r="B426" s="107" t="s">
        <v>787</v>
      </c>
      <c r="C426" s="106" t="s">
        <v>264</v>
      </c>
      <c r="D426" s="105" t="s">
        <v>786</v>
      </c>
      <c r="E426" s="104" t="s">
        <v>26</v>
      </c>
      <c r="F426" s="76">
        <v>9.9</v>
      </c>
    </row>
    <row r="427" spans="1:6" ht="14" x14ac:dyDescent="0.15">
      <c r="A427" s="108">
        <v>-8.4969999999999999</v>
      </c>
      <c r="B427" s="107" t="s">
        <v>787</v>
      </c>
      <c r="C427" s="106" t="s">
        <v>25</v>
      </c>
      <c r="D427" s="105" t="s">
        <v>786</v>
      </c>
      <c r="E427" s="104" t="s">
        <v>792</v>
      </c>
      <c r="F427" s="76">
        <v>9.9</v>
      </c>
    </row>
    <row r="428" spans="1:6" ht="14" x14ac:dyDescent="0.15">
      <c r="A428" s="108">
        <v>-8.4737500000000008</v>
      </c>
      <c r="B428" s="107" t="s">
        <v>787</v>
      </c>
      <c r="C428" s="106" t="s">
        <v>670</v>
      </c>
      <c r="D428" s="105" t="s">
        <v>786</v>
      </c>
      <c r="E428" s="104" t="s">
        <v>791</v>
      </c>
      <c r="F428" s="76">
        <v>9.9</v>
      </c>
    </row>
    <row r="429" spans="1:6" ht="14" x14ac:dyDescent="0.15">
      <c r="A429" s="108">
        <v>-8.4677500000000006</v>
      </c>
      <c r="B429" s="107" t="s">
        <v>787</v>
      </c>
      <c r="C429" s="106" t="s">
        <v>185</v>
      </c>
      <c r="D429" s="105" t="s">
        <v>786</v>
      </c>
      <c r="E429" s="104" t="s">
        <v>790</v>
      </c>
      <c r="F429" s="76">
        <v>9.9</v>
      </c>
    </row>
    <row r="430" spans="1:6" ht="14" x14ac:dyDescent="0.15">
      <c r="A430" s="108">
        <v>-8.2499000000000002</v>
      </c>
      <c r="B430" s="107" t="s">
        <v>787</v>
      </c>
      <c r="C430" s="106" t="s">
        <v>587</v>
      </c>
      <c r="D430" s="105" t="s">
        <v>786</v>
      </c>
      <c r="E430" s="104" t="s">
        <v>789</v>
      </c>
      <c r="F430" s="76">
        <v>9.9</v>
      </c>
    </row>
    <row r="431" spans="1:6" ht="14" x14ac:dyDescent="0.15">
      <c r="A431" s="108">
        <v>-8.1959780000000002</v>
      </c>
      <c r="B431" s="107" t="s">
        <v>787</v>
      </c>
      <c r="C431" s="106" t="s">
        <v>670</v>
      </c>
      <c r="D431" s="105" t="s">
        <v>786</v>
      </c>
      <c r="E431" s="104" t="s">
        <v>788</v>
      </c>
      <c r="F431" s="76">
        <v>9.9</v>
      </c>
    </row>
    <row r="432" spans="1:6" ht="14" x14ac:dyDescent="0.15">
      <c r="A432" s="108">
        <v>-7.8360000000000003</v>
      </c>
      <c r="B432" s="107" t="s">
        <v>787</v>
      </c>
      <c r="C432" s="106" t="s">
        <v>273</v>
      </c>
      <c r="D432" s="105" t="s">
        <v>786</v>
      </c>
      <c r="E432" s="104" t="s">
        <v>785</v>
      </c>
      <c r="F432" s="76">
        <v>9.9</v>
      </c>
    </row>
    <row r="433" spans="1:6" ht="14" x14ac:dyDescent="0.15">
      <c r="A433" s="108">
        <v>-6.2978181818181813</v>
      </c>
      <c r="B433" s="107" t="s">
        <v>471</v>
      </c>
      <c r="C433" s="106" t="s">
        <v>784</v>
      </c>
      <c r="D433" s="105" t="s">
        <v>399</v>
      </c>
      <c r="E433" s="104" t="s">
        <v>783</v>
      </c>
      <c r="F433" s="76">
        <v>9.9</v>
      </c>
    </row>
    <row r="434" spans="1:6" x14ac:dyDescent="0.15">
      <c r="A434" s="108">
        <v>-7.44</v>
      </c>
      <c r="B434" s="107" t="s">
        <v>776</v>
      </c>
      <c r="C434" s="106" t="s">
        <v>274</v>
      </c>
      <c r="D434" s="52" t="s">
        <v>980</v>
      </c>
      <c r="E434" s="104" t="s">
        <v>782</v>
      </c>
      <c r="F434" s="76">
        <v>9.6</v>
      </c>
    </row>
    <row r="435" spans="1:6" x14ac:dyDescent="0.15">
      <c r="A435" s="108">
        <v>-6.5852359200000334</v>
      </c>
      <c r="B435" s="107" t="s">
        <v>776</v>
      </c>
      <c r="C435" s="106" t="s">
        <v>588</v>
      </c>
      <c r="D435" s="52" t="s">
        <v>980</v>
      </c>
      <c r="E435" s="104" t="s">
        <v>780</v>
      </c>
      <c r="F435" s="76">
        <v>9.6</v>
      </c>
    </row>
    <row r="436" spans="1:6" x14ac:dyDescent="0.15">
      <c r="A436" s="108">
        <v>-3.511362608000125</v>
      </c>
      <c r="B436" s="107" t="s">
        <v>776</v>
      </c>
      <c r="C436" s="106" t="s">
        <v>274</v>
      </c>
      <c r="D436" s="52" t="s">
        <v>980</v>
      </c>
      <c r="E436" s="104" t="s">
        <v>979</v>
      </c>
      <c r="F436" s="76">
        <v>9.6</v>
      </c>
    </row>
    <row r="437" spans="1:6" x14ac:dyDescent="0.15">
      <c r="A437" s="108">
        <v>-7.0012857142857143</v>
      </c>
      <c r="B437" s="107" t="s">
        <v>471</v>
      </c>
      <c r="C437" s="106" t="s">
        <v>670</v>
      </c>
      <c r="D437" s="52" t="s">
        <v>980</v>
      </c>
      <c r="E437" s="104" t="s">
        <v>781</v>
      </c>
      <c r="F437" s="76">
        <v>9.6</v>
      </c>
    </row>
    <row r="438" spans="1:6" x14ac:dyDescent="0.15">
      <c r="A438" s="108">
        <v>-6.4722857142857135</v>
      </c>
      <c r="B438" s="107" t="s">
        <v>471</v>
      </c>
      <c r="C438" s="106" t="s">
        <v>274</v>
      </c>
      <c r="D438" s="52" t="s">
        <v>980</v>
      </c>
      <c r="E438" s="104" t="s">
        <v>779</v>
      </c>
      <c r="F438" s="76">
        <v>9.6</v>
      </c>
    </row>
    <row r="439" spans="1:6" x14ac:dyDescent="0.15">
      <c r="A439" s="108">
        <v>-5.9952857142857141</v>
      </c>
      <c r="B439" s="107" t="s">
        <v>471</v>
      </c>
      <c r="C439" s="106" t="s">
        <v>155</v>
      </c>
      <c r="D439" s="52" t="s">
        <v>980</v>
      </c>
      <c r="E439" s="104" t="s">
        <v>983</v>
      </c>
      <c r="F439" s="76">
        <v>9.6</v>
      </c>
    </row>
    <row r="440" spans="1:6" x14ac:dyDescent="0.15">
      <c r="A440" s="108">
        <v>-5.3045</v>
      </c>
      <c r="B440" s="107" t="s">
        <v>471</v>
      </c>
      <c r="C440" s="106" t="s">
        <v>982</v>
      </c>
      <c r="D440" s="52" t="s">
        <v>980</v>
      </c>
      <c r="E440" s="104" t="s">
        <v>981</v>
      </c>
      <c r="F440" s="76">
        <v>9.6</v>
      </c>
    </row>
    <row r="441" spans="1:6" x14ac:dyDescent="0.15">
      <c r="A441" s="108">
        <v>-7.8690873015873013</v>
      </c>
      <c r="B441" s="107" t="s">
        <v>776</v>
      </c>
      <c r="C441" s="106" t="s">
        <v>47</v>
      </c>
      <c r="D441" s="52" t="s">
        <v>775</v>
      </c>
      <c r="E441" s="104" t="s">
        <v>777</v>
      </c>
      <c r="F441" s="76">
        <v>9.3000000000000007</v>
      </c>
    </row>
    <row r="442" spans="1:6" x14ac:dyDescent="0.15">
      <c r="A442" s="108">
        <v>-5.0985873015873011</v>
      </c>
      <c r="B442" s="107" t="s">
        <v>776</v>
      </c>
      <c r="C442" s="106" t="s">
        <v>48</v>
      </c>
      <c r="D442" s="52" t="s">
        <v>775</v>
      </c>
      <c r="E442" s="104" t="s">
        <v>774</v>
      </c>
      <c r="F442" s="76">
        <v>9.3000000000000007</v>
      </c>
    </row>
    <row r="443" spans="1:6" x14ac:dyDescent="0.15">
      <c r="A443" s="108">
        <v>-8.4102857142857133</v>
      </c>
      <c r="B443" s="107" t="s">
        <v>471</v>
      </c>
      <c r="C443" s="106" t="s">
        <v>1144</v>
      </c>
      <c r="D443" s="52" t="s">
        <v>775</v>
      </c>
      <c r="E443" s="104" t="s">
        <v>778</v>
      </c>
      <c r="F443" s="76">
        <v>9.3000000000000007</v>
      </c>
    </row>
    <row r="444" spans="1:6" x14ac:dyDescent="0.15">
      <c r="A444" s="108">
        <v>-8.2958181818181806</v>
      </c>
      <c r="B444" s="107" t="s">
        <v>585</v>
      </c>
      <c r="C444" s="106" t="s">
        <v>741</v>
      </c>
      <c r="D444" s="52" t="s">
        <v>592</v>
      </c>
      <c r="E444" s="104" t="s">
        <v>93</v>
      </c>
      <c r="F444" s="76">
        <v>7.4</v>
      </c>
    </row>
    <row r="445" spans="1:6" x14ac:dyDescent="0.15">
      <c r="A445" s="108">
        <v>-8.2681818181817999</v>
      </c>
      <c r="B445" s="107" t="s">
        <v>585</v>
      </c>
      <c r="C445" s="106" t="s">
        <v>741</v>
      </c>
      <c r="D445" s="52" t="s">
        <v>592</v>
      </c>
      <c r="E445" s="104" t="s">
        <v>95</v>
      </c>
      <c r="F445" s="76">
        <v>7.4</v>
      </c>
    </row>
    <row r="446" spans="1:6" x14ac:dyDescent="0.15">
      <c r="A446" s="108">
        <v>-7.8708181818181808</v>
      </c>
      <c r="B446" s="107" t="s">
        <v>585</v>
      </c>
      <c r="C446" s="106" t="s">
        <v>743</v>
      </c>
      <c r="D446" s="52" t="s">
        <v>592</v>
      </c>
      <c r="E446" s="104" t="s">
        <v>404</v>
      </c>
      <c r="F446" s="76">
        <v>7.4</v>
      </c>
    </row>
    <row r="447" spans="1:6" x14ac:dyDescent="0.15">
      <c r="A447" s="108">
        <v>-7.0378181818181815</v>
      </c>
      <c r="B447" s="107" t="s">
        <v>585</v>
      </c>
      <c r="C447" s="106" t="s">
        <v>741</v>
      </c>
      <c r="D447" s="52" t="s">
        <v>592</v>
      </c>
      <c r="E447" s="104" t="s">
        <v>86</v>
      </c>
      <c r="F447" s="76">
        <v>7.4</v>
      </c>
    </row>
    <row r="448" spans="1:6" ht="12" customHeight="1" x14ac:dyDescent="0.15">
      <c r="A448" s="108">
        <v>-5.64</v>
      </c>
      <c r="B448" s="107" t="s">
        <v>585</v>
      </c>
      <c r="C448" s="106" t="s">
        <v>66</v>
      </c>
      <c r="D448" s="52" t="s">
        <v>592</v>
      </c>
      <c r="E448" s="104" t="s">
        <v>403</v>
      </c>
      <c r="F448" s="76">
        <v>7.4</v>
      </c>
    </row>
    <row r="449" spans="1:6" x14ac:dyDescent="0.15">
      <c r="A449" s="108">
        <v>-9.6199999999999992</v>
      </c>
      <c r="B449" s="107" t="s">
        <v>583</v>
      </c>
      <c r="C449" s="106" t="s">
        <v>250</v>
      </c>
      <c r="D449" s="52" t="s">
        <v>592</v>
      </c>
      <c r="E449" s="104" t="s">
        <v>96</v>
      </c>
      <c r="F449" s="76">
        <v>7.4</v>
      </c>
    </row>
    <row r="450" spans="1:6" x14ac:dyDescent="0.15">
      <c r="A450" s="108">
        <v>-7.72</v>
      </c>
      <c r="B450" s="107" t="s">
        <v>583</v>
      </c>
      <c r="C450" s="106" t="s">
        <v>66</v>
      </c>
      <c r="D450" s="52" t="s">
        <v>592</v>
      </c>
      <c r="E450" s="104" t="s">
        <v>772</v>
      </c>
      <c r="F450" s="76">
        <v>7.4</v>
      </c>
    </row>
    <row r="451" spans="1:6" x14ac:dyDescent="0.15">
      <c r="A451" s="108">
        <v>-7.23</v>
      </c>
      <c r="B451" s="107" t="s">
        <v>583</v>
      </c>
      <c r="C451" s="120" t="s">
        <v>670</v>
      </c>
      <c r="D451" s="52" t="s">
        <v>592</v>
      </c>
      <c r="E451" s="104" t="s">
        <v>771</v>
      </c>
      <c r="F451" s="76">
        <v>7.4</v>
      </c>
    </row>
    <row r="452" spans="1:6" x14ac:dyDescent="0.15">
      <c r="A452" s="108">
        <v>-7.1228181818181815</v>
      </c>
      <c r="B452" s="107" t="s">
        <v>583</v>
      </c>
      <c r="C452" s="106" t="s">
        <v>770</v>
      </c>
      <c r="D452" s="52" t="s">
        <v>592</v>
      </c>
      <c r="E452" s="104" t="s">
        <v>94</v>
      </c>
      <c r="F452" s="76">
        <v>7.4</v>
      </c>
    </row>
    <row r="453" spans="1:6" ht="12" customHeight="1" x14ac:dyDescent="0.15">
      <c r="A453" s="108">
        <v>-5.698818181818182</v>
      </c>
      <c r="B453" s="107" t="s">
        <v>583</v>
      </c>
      <c r="C453" s="106" t="s">
        <v>741</v>
      </c>
      <c r="D453" s="52" t="s">
        <v>592</v>
      </c>
      <c r="E453" s="104" t="s">
        <v>87</v>
      </c>
      <c r="F453" s="76">
        <v>7.4</v>
      </c>
    </row>
    <row r="454" spans="1:6" x14ac:dyDescent="0.15">
      <c r="A454" s="108">
        <v>-8.57</v>
      </c>
      <c r="B454" s="107" t="s">
        <v>306</v>
      </c>
      <c r="C454" s="106" t="s">
        <v>66</v>
      </c>
      <c r="D454" s="52" t="s">
        <v>592</v>
      </c>
      <c r="E454" s="104" t="s">
        <v>773</v>
      </c>
      <c r="F454" s="76">
        <v>7.4</v>
      </c>
    </row>
    <row r="455" spans="1:6" x14ac:dyDescent="0.15">
      <c r="A455" s="108">
        <v>-6.67</v>
      </c>
      <c r="B455" s="107" t="s">
        <v>306</v>
      </c>
      <c r="C455" s="106" t="s">
        <v>46</v>
      </c>
      <c r="D455" s="52" t="s">
        <v>592</v>
      </c>
      <c r="E455" s="104" t="s">
        <v>769</v>
      </c>
      <c r="F455" s="76">
        <v>7.4</v>
      </c>
    </row>
    <row r="456" spans="1:6" x14ac:dyDescent="0.15">
      <c r="A456" s="108">
        <v>-6.1</v>
      </c>
      <c r="B456" s="107" t="s">
        <v>306</v>
      </c>
      <c r="C456" s="120" t="s">
        <v>670</v>
      </c>
      <c r="D456" s="52" t="s">
        <v>592</v>
      </c>
      <c r="E456" s="104" t="s">
        <v>594</v>
      </c>
      <c r="F456" s="76">
        <v>7.4</v>
      </c>
    </row>
    <row r="457" spans="1:6" ht="12" customHeight="1" x14ac:dyDescent="0.15">
      <c r="A457" s="108">
        <v>-6.05</v>
      </c>
      <c r="B457" s="107" t="s">
        <v>306</v>
      </c>
      <c r="C457" s="106" t="s">
        <v>66</v>
      </c>
      <c r="D457" s="52" t="s">
        <v>592</v>
      </c>
      <c r="E457" s="104" t="s">
        <v>593</v>
      </c>
      <c r="F457" s="76">
        <v>7.4</v>
      </c>
    </row>
    <row r="458" spans="1:6" ht="12" customHeight="1" x14ac:dyDescent="0.15">
      <c r="A458" s="108">
        <v>-3.6240000000000001</v>
      </c>
      <c r="B458" s="107" t="s">
        <v>573</v>
      </c>
      <c r="C458" s="106" t="s">
        <v>249</v>
      </c>
      <c r="D458" s="52" t="s">
        <v>582</v>
      </c>
      <c r="E458" s="104" t="s">
        <v>402</v>
      </c>
      <c r="F458" s="76">
        <v>6.5</v>
      </c>
    </row>
    <row r="459" spans="1:6" ht="12" customHeight="1" x14ac:dyDescent="0.15">
      <c r="A459" s="108">
        <v>-2.2888181818181819</v>
      </c>
      <c r="B459" s="107" t="s">
        <v>573</v>
      </c>
      <c r="C459" s="106" t="s">
        <v>741</v>
      </c>
      <c r="D459" s="52" t="s">
        <v>582</v>
      </c>
      <c r="E459" s="104" t="s">
        <v>90</v>
      </c>
      <c r="F459" s="76">
        <v>6.5</v>
      </c>
    </row>
    <row r="460" spans="1:6" ht="12" customHeight="1" x14ac:dyDescent="0.15">
      <c r="A460" s="108">
        <v>-5.7178181818181821</v>
      </c>
      <c r="B460" s="107" t="s">
        <v>585</v>
      </c>
      <c r="C460" s="106" t="s">
        <v>743</v>
      </c>
      <c r="D460" s="52" t="s">
        <v>582</v>
      </c>
      <c r="E460" s="104" t="s">
        <v>88</v>
      </c>
      <c r="F460" s="76">
        <v>6.5</v>
      </c>
    </row>
    <row r="461" spans="1:6" ht="12" customHeight="1" x14ac:dyDescent="0.15">
      <c r="A461" s="108">
        <v>-9.0928181818181812</v>
      </c>
      <c r="B461" s="107" t="s">
        <v>583</v>
      </c>
      <c r="C461" s="106" t="s">
        <v>590</v>
      </c>
      <c r="D461" s="52" t="s">
        <v>582</v>
      </c>
      <c r="E461" s="104" t="s">
        <v>98</v>
      </c>
      <c r="F461" s="76">
        <v>6.5</v>
      </c>
    </row>
    <row r="462" spans="1:6" ht="12" customHeight="1" x14ac:dyDescent="0.15">
      <c r="A462" s="108">
        <v>-8.6198181818181805</v>
      </c>
      <c r="B462" s="107" t="s">
        <v>583</v>
      </c>
      <c r="C462" s="106" t="s">
        <v>589</v>
      </c>
      <c r="D462" s="52" t="s">
        <v>582</v>
      </c>
      <c r="E462" s="104" t="s">
        <v>98</v>
      </c>
      <c r="F462" s="76">
        <v>6.5</v>
      </c>
    </row>
    <row r="463" spans="1:6" ht="12" customHeight="1" x14ac:dyDescent="0.15">
      <c r="A463" s="108">
        <v>-8.3078181818181811</v>
      </c>
      <c r="B463" s="107" t="s">
        <v>583</v>
      </c>
      <c r="C463" s="106" t="s">
        <v>588</v>
      </c>
      <c r="D463" s="52" t="s">
        <v>582</v>
      </c>
      <c r="E463" s="104" t="s">
        <v>98</v>
      </c>
      <c r="F463" s="76">
        <v>6.5</v>
      </c>
    </row>
    <row r="464" spans="1:6" ht="12" customHeight="1" x14ac:dyDescent="0.15">
      <c r="A464" s="108">
        <v>-6.541818181818182</v>
      </c>
      <c r="B464" s="107" t="s">
        <v>583</v>
      </c>
      <c r="C464" s="106" t="s">
        <v>587</v>
      </c>
      <c r="D464" s="52" t="s">
        <v>582</v>
      </c>
      <c r="E464" s="104" t="s">
        <v>102</v>
      </c>
      <c r="F464" s="76">
        <v>6.5</v>
      </c>
    </row>
    <row r="465" spans="1:6" ht="12" customHeight="1" x14ac:dyDescent="0.15">
      <c r="A465" s="108">
        <v>-5.9</v>
      </c>
      <c r="B465" s="107" t="s">
        <v>583</v>
      </c>
      <c r="C465" s="106" t="s">
        <v>66</v>
      </c>
      <c r="D465" s="52" t="s">
        <v>582</v>
      </c>
      <c r="E465" s="104" t="s">
        <v>83</v>
      </c>
      <c r="F465" s="76">
        <v>6.5</v>
      </c>
    </row>
    <row r="466" spans="1:6" ht="12" customHeight="1" x14ac:dyDescent="0.15">
      <c r="A466" s="108">
        <v>-5.84</v>
      </c>
      <c r="B466" s="107" t="s">
        <v>583</v>
      </c>
      <c r="C466" s="106" t="s">
        <v>588</v>
      </c>
      <c r="D466" s="52" t="s">
        <v>582</v>
      </c>
      <c r="E466" s="104" t="s">
        <v>586</v>
      </c>
      <c r="F466" s="76">
        <v>6.5</v>
      </c>
    </row>
    <row r="467" spans="1:6" ht="12" customHeight="1" x14ac:dyDescent="0.15">
      <c r="A467" s="108">
        <v>-3.1</v>
      </c>
      <c r="B467" s="107" t="s">
        <v>584</v>
      </c>
      <c r="C467" s="106" t="s">
        <v>66</v>
      </c>
      <c r="D467" s="52" t="s">
        <v>582</v>
      </c>
      <c r="E467" s="104" t="s">
        <v>401</v>
      </c>
      <c r="F467" s="76">
        <v>6.5</v>
      </c>
    </row>
    <row r="468" spans="1:6" ht="12" customHeight="1" x14ac:dyDescent="0.15">
      <c r="A468" s="108">
        <v>-2.6838181818181819</v>
      </c>
      <c r="B468" s="107" t="s">
        <v>583</v>
      </c>
      <c r="C468" s="106" t="s">
        <v>743</v>
      </c>
      <c r="D468" s="52" t="s">
        <v>582</v>
      </c>
      <c r="E468" s="104" t="s">
        <v>400</v>
      </c>
      <c r="F468" s="76">
        <v>6.5</v>
      </c>
    </row>
    <row r="469" spans="1:6" ht="12" customHeight="1" x14ac:dyDescent="0.15">
      <c r="A469" s="108">
        <v>-1.98</v>
      </c>
      <c r="B469" s="107" t="s">
        <v>306</v>
      </c>
      <c r="C469" s="106" t="s">
        <v>66</v>
      </c>
      <c r="D469" s="52" t="s">
        <v>582</v>
      </c>
      <c r="E469" s="104" t="s">
        <v>591</v>
      </c>
      <c r="F469" s="76">
        <v>6.5</v>
      </c>
    </row>
    <row r="470" spans="1:6" ht="12" customHeight="1" x14ac:dyDescent="0.15">
      <c r="A470" s="119" t="s">
        <v>887</v>
      </c>
      <c r="B470" s="107"/>
      <c r="C470" s="106"/>
      <c r="E470" s="104"/>
    </row>
    <row r="471" spans="1:6" ht="12" customHeight="1" x14ac:dyDescent="0.15">
      <c r="A471" s="108">
        <v>-4.0350000000000001</v>
      </c>
      <c r="B471" s="107" t="s">
        <v>574</v>
      </c>
      <c r="C471" s="106" t="s">
        <v>743</v>
      </c>
      <c r="D471" s="52" t="s">
        <v>745</v>
      </c>
      <c r="E471" s="104" t="s">
        <v>84</v>
      </c>
      <c r="F471" s="76">
        <v>4.2</v>
      </c>
    </row>
    <row r="472" spans="1:6" ht="12" customHeight="1" x14ac:dyDescent="0.15">
      <c r="A472" s="108">
        <v>-5.9198181818181821</v>
      </c>
      <c r="B472" s="107" t="s">
        <v>573</v>
      </c>
      <c r="C472" s="106" t="s">
        <v>741</v>
      </c>
      <c r="D472" s="52" t="s">
        <v>745</v>
      </c>
      <c r="E472" s="104" t="s">
        <v>100</v>
      </c>
      <c r="F472" s="76">
        <v>4.2</v>
      </c>
    </row>
    <row r="473" spans="1:6" ht="12" customHeight="1" x14ac:dyDescent="0.15">
      <c r="A473" s="108">
        <v>-2.56</v>
      </c>
      <c r="B473" s="107" t="s">
        <v>573</v>
      </c>
      <c r="C473" s="106" t="s">
        <v>249</v>
      </c>
      <c r="D473" s="52" t="s">
        <v>745</v>
      </c>
      <c r="E473" s="104" t="s">
        <v>97</v>
      </c>
      <c r="F473" s="76">
        <v>4.2</v>
      </c>
    </row>
    <row r="474" spans="1:6" ht="12" customHeight="1" x14ac:dyDescent="0.15">
      <c r="A474" s="108">
        <v>-2.4848181818181816</v>
      </c>
      <c r="B474" s="107" t="s">
        <v>573</v>
      </c>
      <c r="C474" s="106" t="s">
        <v>743</v>
      </c>
      <c r="D474" s="52" t="s">
        <v>745</v>
      </c>
      <c r="E474" s="104" t="s">
        <v>97</v>
      </c>
      <c r="F474" s="76">
        <v>4.2</v>
      </c>
    </row>
    <row r="475" spans="1:6" ht="12" customHeight="1" x14ac:dyDescent="0.15">
      <c r="A475" s="108">
        <v>-1.9</v>
      </c>
      <c r="B475" s="107" t="s">
        <v>573</v>
      </c>
      <c r="C475" s="106" t="s">
        <v>66</v>
      </c>
      <c r="D475" s="52" t="s">
        <v>745</v>
      </c>
      <c r="E475" s="104" t="s">
        <v>575</v>
      </c>
      <c r="F475" s="76">
        <v>4.2</v>
      </c>
    </row>
    <row r="476" spans="1:6" ht="12" customHeight="1" x14ac:dyDescent="0.15">
      <c r="A476" s="108">
        <v>-1.82</v>
      </c>
      <c r="B476" s="107" t="s">
        <v>573</v>
      </c>
      <c r="C476" s="106" t="s">
        <v>66</v>
      </c>
      <c r="D476" s="52" t="s">
        <v>745</v>
      </c>
      <c r="E476" s="104" t="s">
        <v>85</v>
      </c>
      <c r="F476" s="76">
        <v>4.2</v>
      </c>
    </row>
    <row r="477" spans="1:6" ht="12" customHeight="1" x14ac:dyDescent="0.15">
      <c r="A477" s="108">
        <v>-1.5498181818181818</v>
      </c>
      <c r="B477" s="107" t="s">
        <v>573</v>
      </c>
      <c r="C477" s="106" t="s">
        <v>743</v>
      </c>
      <c r="D477" s="52" t="s">
        <v>745</v>
      </c>
      <c r="E477" s="104" t="s">
        <v>99</v>
      </c>
      <c r="F477" s="76">
        <v>4.2</v>
      </c>
    </row>
    <row r="478" spans="1:6" ht="12" customHeight="1" x14ac:dyDescent="0.15">
      <c r="A478" s="108">
        <v>-4.79</v>
      </c>
      <c r="B478" s="107" t="s">
        <v>306</v>
      </c>
      <c r="C478" s="120" t="s">
        <v>670</v>
      </c>
      <c r="D478" s="52" t="s">
        <v>745</v>
      </c>
      <c r="E478" s="104" t="s">
        <v>581</v>
      </c>
      <c r="F478" s="76">
        <v>4.2</v>
      </c>
    </row>
    <row r="479" spans="1:6" ht="12" customHeight="1" x14ac:dyDescent="0.15">
      <c r="A479" s="108">
        <v>-4.74</v>
      </c>
      <c r="B479" s="107" t="s">
        <v>306</v>
      </c>
      <c r="C479" s="120" t="s">
        <v>670</v>
      </c>
      <c r="D479" s="52" t="s">
        <v>745</v>
      </c>
      <c r="E479" s="104" t="s">
        <v>581</v>
      </c>
      <c r="F479" s="76">
        <v>4.2</v>
      </c>
    </row>
    <row r="480" spans="1:6" ht="12" customHeight="1" x14ac:dyDescent="0.15">
      <c r="A480" s="108">
        <v>-4.59</v>
      </c>
      <c r="B480" s="107" t="s">
        <v>306</v>
      </c>
      <c r="C480" s="120" t="s">
        <v>670</v>
      </c>
      <c r="D480" s="52" t="s">
        <v>745</v>
      </c>
      <c r="E480" s="104" t="s">
        <v>581</v>
      </c>
      <c r="F480" s="76">
        <v>4.2</v>
      </c>
    </row>
    <row r="481" spans="1:6" ht="12" customHeight="1" x14ac:dyDescent="0.15">
      <c r="A481" s="108">
        <v>-4.16</v>
      </c>
      <c r="B481" s="107" t="s">
        <v>306</v>
      </c>
      <c r="C481" s="106" t="s">
        <v>580</v>
      </c>
      <c r="D481" s="52" t="s">
        <v>745</v>
      </c>
      <c r="E481" s="104" t="s">
        <v>579</v>
      </c>
      <c r="F481" s="76">
        <v>4.2</v>
      </c>
    </row>
    <row r="482" spans="1:6" ht="12" customHeight="1" x14ac:dyDescent="0.15">
      <c r="A482" s="108">
        <v>-2.89</v>
      </c>
      <c r="B482" s="107" t="s">
        <v>306</v>
      </c>
      <c r="C482" s="120" t="s">
        <v>670</v>
      </c>
      <c r="D482" s="52" t="s">
        <v>745</v>
      </c>
      <c r="E482" s="104" t="s">
        <v>578</v>
      </c>
      <c r="F482" s="76">
        <v>4.2</v>
      </c>
    </row>
    <row r="483" spans="1:6" ht="12" customHeight="1" x14ac:dyDescent="0.15">
      <c r="A483" s="108">
        <v>-2.48</v>
      </c>
      <c r="B483" s="107" t="s">
        <v>306</v>
      </c>
      <c r="C483" s="106" t="s">
        <v>577</v>
      </c>
      <c r="D483" s="52" t="s">
        <v>745</v>
      </c>
      <c r="E483" s="104" t="s">
        <v>576</v>
      </c>
      <c r="F483" s="76">
        <v>4.2</v>
      </c>
    </row>
    <row r="484" spans="1:6" ht="12" customHeight="1" x14ac:dyDescent="0.15">
      <c r="A484" s="108">
        <v>-1.9710000000000001</v>
      </c>
      <c r="B484" s="107" t="s">
        <v>742</v>
      </c>
      <c r="C484" s="106" t="s">
        <v>741</v>
      </c>
      <c r="D484" s="52" t="s">
        <v>740</v>
      </c>
      <c r="E484" s="104" t="s">
        <v>89</v>
      </c>
      <c r="F484" s="76">
        <v>3.2</v>
      </c>
    </row>
    <row r="485" spans="1:6" ht="12" customHeight="1" x14ac:dyDescent="0.15">
      <c r="A485" s="108">
        <v>-1.7910000000000001</v>
      </c>
      <c r="B485" s="107" t="s">
        <v>742</v>
      </c>
      <c r="C485" s="106" t="s">
        <v>741</v>
      </c>
      <c r="D485" s="52" t="s">
        <v>740</v>
      </c>
      <c r="E485" s="104" t="s">
        <v>104</v>
      </c>
      <c r="F485" s="76">
        <v>3.2</v>
      </c>
    </row>
    <row r="486" spans="1:6" ht="12" customHeight="1" x14ac:dyDescent="0.15">
      <c r="A486" s="108">
        <v>-1.2490000000000001</v>
      </c>
      <c r="B486" s="107" t="s">
        <v>742</v>
      </c>
      <c r="C486" s="106" t="s">
        <v>743</v>
      </c>
      <c r="D486" s="52" t="s">
        <v>740</v>
      </c>
      <c r="E486" s="104" t="s">
        <v>101</v>
      </c>
      <c r="F486" s="76">
        <v>3.2</v>
      </c>
    </row>
    <row r="487" spans="1:6" ht="12" customHeight="1" x14ac:dyDescent="0.15">
      <c r="A487" s="108">
        <v>-0.54200000000000004</v>
      </c>
      <c r="B487" s="107" t="s">
        <v>742</v>
      </c>
      <c r="C487" s="106" t="s">
        <v>743</v>
      </c>
      <c r="D487" s="52" t="s">
        <v>740</v>
      </c>
      <c r="E487" s="104" t="s">
        <v>103</v>
      </c>
      <c r="F487" s="76">
        <v>3.2</v>
      </c>
    </row>
    <row r="488" spans="1:6" ht="12" customHeight="1" x14ac:dyDescent="0.15">
      <c r="A488" s="108">
        <v>-0.21200000000000008</v>
      </c>
      <c r="B488" s="107" t="s">
        <v>742</v>
      </c>
      <c r="C488" s="106" t="s">
        <v>741</v>
      </c>
      <c r="D488" s="52" t="s">
        <v>740</v>
      </c>
      <c r="E488" s="104" t="s">
        <v>91</v>
      </c>
      <c r="F488" s="76">
        <v>3.2</v>
      </c>
    </row>
    <row r="489" spans="1:6" ht="12" customHeight="1" x14ac:dyDescent="0.15">
      <c r="A489" s="108">
        <v>-2.8570000000000002</v>
      </c>
      <c r="B489" s="107" t="s">
        <v>744</v>
      </c>
      <c r="C489" s="106" t="s">
        <v>743</v>
      </c>
      <c r="D489" s="52" t="s">
        <v>740</v>
      </c>
      <c r="E489" s="104" t="s">
        <v>92</v>
      </c>
      <c r="F489" s="76">
        <v>3.2</v>
      </c>
    </row>
    <row r="490" spans="1:6" ht="12" customHeight="1" x14ac:dyDescent="0.15">
      <c r="B490" s="107"/>
      <c r="C490" s="106"/>
      <c r="E490" s="104"/>
    </row>
    <row r="491" spans="1:6" x14ac:dyDescent="0.15">
      <c r="A491" s="109"/>
    </row>
    <row r="492" spans="1:6" x14ac:dyDescent="0.15">
      <c r="A492" s="108"/>
      <c r="B492" s="107"/>
      <c r="C492" s="106"/>
      <c r="E492" s="104"/>
    </row>
    <row r="493" spans="1:6" x14ac:dyDescent="0.15">
      <c r="A493" s="108"/>
      <c r="B493" s="107"/>
      <c r="C493" s="106"/>
      <c r="E493" s="104"/>
    </row>
    <row r="494" spans="1:6" x14ac:dyDescent="0.15">
      <c r="A494" s="108"/>
      <c r="B494" s="107"/>
      <c r="C494" s="106"/>
      <c r="E494" s="104"/>
    </row>
    <row r="495" spans="1:6" x14ac:dyDescent="0.15">
      <c r="A495" s="108"/>
      <c r="B495" s="107"/>
      <c r="C495" s="106"/>
      <c r="E495" s="104"/>
    </row>
    <row r="496" spans="1:6" x14ac:dyDescent="0.15">
      <c r="A496" s="108"/>
      <c r="B496" s="107"/>
      <c r="C496" s="106"/>
      <c r="E496" s="104"/>
    </row>
    <row r="497" spans="1:5" x14ac:dyDescent="0.15">
      <c r="B497" s="107"/>
      <c r="C497" s="106"/>
      <c r="E497" s="104"/>
    </row>
    <row r="498" spans="1:5" x14ac:dyDescent="0.15">
      <c r="A498" s="108"/>
      <c r="B498" s="107"/>
      <c r="C498" s="106"/>
      <c r="E498" s="104"/>
    </row>
    <row r="499" spans="1:5" x14ac:dyDescent="0.15">
      <c r="A499" s="108"/>
      <c r="B499" s="107"/>
      <c r="C499" s="106"/>
      <c r="E499" s="104"/>
    </row>
    <row r="500" spans="1:5" x14ac:dyDescent="0.15">
      <c r="A500" s="108"/>
      <c r="B500" s="107"/>
      <c r="C500" s="106"/>
      <c r="E500" s="104"/>
    </row>
    <row r="501" spans="1:5" x14ac:dyDescent="0.15">
      <c r="A501" s="108"/>
      <c r="B501" s="107"/>
      <c r="C501" s="106"/>
      <c r="E501" s="104"/>
    </row>
    <row r="502" spans="1:5" x14ac:dyDescent="0.15">
      <c r="A502" s="108"/>
      <c r="B502" s="107"/>
      <c r="C502" s="106"/>
      <c r="E502" s="104"/>
    </row>
    <row r="503" spans="1:5" x14ac:dyDescent="0.15">
      <c r="A503" s="108"/>
      <c r="B503" s="107"/>
      <c r="C503" s="106"/>
      <c r="E503" s="104"/>
    </row>
    <row r="504" spans="1:5" x14ac:dyDescent="0.15">
      <c r="A504" s="108"/>
      <c r="B504" s="107"/>
      <c r="C504" s="106"/>
      <c r="D504" s="105"/>
      <c r="E504" s="104"/>
    </row>
    <row r="505" spans="1:5" x14ac:dyDescent="0.15">
      <c r="A505" s="108"/>
      <c r="B505" s="107"/>
      <c r="C505" s="106"/>
      <c r="D505" s="105"/>
      <c r="E505" s="104"/>
    </row>
    <row r="506" spans="1:5" x14ac:dyDescent="0.15">
      <c r="A506" s="108"/>
      <c r="B506" s="107"/>
      <c r="C506" s="106"/>
      <c r="D506" s="105"/>
      <c r="E506" s="104"/>
    </row>
    <row r="507" spans="1:5" x14ac:dyDescent="0.15">
      <c r="A507" s="108"/>
      <c r="B507" s="107"/>
      <c r="C507" s="106"/>
      <c r="D507" s="105"/>
      <c r="E507" s="104"/>
    </row>
  </sheetData>
  <mergeCells count="3">
    <mergeCell ref="A1:F3"/>
    <mergeCell ref="A106:B106"/>
    <mergeCell ref="A314:B314"/>
  </mergeCells>
  <phoneticPr fontId="4" type="noConversion"/>
  <dataValidations count="1">
    <dataValidation allowBlank="1" showInputMessage="1" showErrorMessage="1" sqref="B8 A25:A26 A101 A128:A134 E72:E95 E8:E25 C238:C241 A182:A191 E126:E157 B183 D315:D330 A136:A147 A214:A226 D333:D351 D434 D361:D362 D376:D425 D353:D357 B128:B137 A163:A178 A228:A251 C166:C168 H52 E187:E251 E55:E64 E27:E53 B55:B64 B24:B53 E107:E122 E102:E105 A149:A161 E159:E184 A193:A212 D252:D262 D270:D313 D440:D506 G8"/>
  </dataValidations>
  <pageMargins left="0.75" right="0.75" top="1" bottom="1" header="0.5" footer="0.5"/>
  <pageSetup orientation="portrait" horizontalDpi="4294967292" verticalDpi="4294967292"/>
  <headerFooter alignWithMargins="0">
    <oddFooter>&amp;C&amp;P&amp;R&amp;F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7"/>
  <sheetViews>
    <sheetView topLeftCell="A6" zoomScale="150" workbookViewId="0">
      <selection activeCell="B3" sqref="B3"/>
    </sheetView>
  </sheetViews>
  <sheetFormatPr baseColWidth="10" defaultColWidth="4.5" defaultRowHeight="13" x14ac:dyDescent="0.15"/>
  <cols>
    <col min="1" max="1" width="4.5" style="30" customWidth="1"/>
    <col min="2" max="2" width="6.1640625" style="30" customWidth="1"/>
    <col min="3" max="3" width="9" style="30" customWidth="1"/>
    <col min="4" max="4" width="25.1640625" style="30" customWidth="1"/>
    <col min="5" max="11" width="5.83203125" style="30" customWidth="1"/>
    <col min="12" max="16384" width="4.5" style="30"/>
  </cols>
  <sheetData>
    <row r="1" spans="1:12" ht="76" customHeight="1" x14ac:dyDescent="0.15">
      <c r="A1" s="160" t="s">
        <v>1153</v>
      </c>
      <c r="B1" s="153"/>
      <c r="C1" s="153"/>
      <c r="D1" s="153"/>
      <c r="E1" s="153"/>
      <c r="F1" s="153"/>
      <c r="G1" s="153"/>
      <c r="H1" s="153"/>
      <c r="I1" s="153"/>
      <c r="J1" s="153"/>
      <c r="K1" s="153"/>
    </row>
    <row r="2" spans="1:12" ht="15" customHeight="1" x14ac:dyDescent="0.15">
      <c r="A2" s="31"/>
      <c r="B2" s="32"/>
      <c r="C2" s="31"/>
      <c r="D2" s="33" t="s">
        <v>629</v>
      </c>
      <c r="E2" s="34" t="s">
        <v>399</v>
      </c>
      <c r="F2" s="158" t="s">
        <v>485</v>
      </c>
      <c r="G2" s="158"/>
      <c r="H2" s="158" t="s">
        <v>486</v>
      </c>
      <c r="I2" s="159"/>
      <c r="J2" s="158" t="s">
        <v>486</v>
      </c>
      <c r="K2" s="159"/>
      <c r="L2" s="35"/>
    </row>
    <row r="3" spans="1:12" ht="14" customHeight="1" x14ac:dyDescent="0.15">
      <c r="A3" s="36" t="s">
        <v>487</v>
      </c>
      <c r="B3" s="36" t="s">
        <v>497</v>
      </c>
      <c r="C3" s="36" t="s">
        <v>488</v>
      </c>
      <c r="D3" s="37" t="s">
        <v>294</v>
      </c>
      <c r="E3" s="34" t="s">
        <v>399</v>
      </c>
      <c r="F3" s="158" t="s">
        <v>390</v>
      </c>
      <c r="G3" s="159"/>
      <c r="H3" s="158" t="s">
        <v>295</v>
      </c>
      <c r="I3" s="159"/>
      <c r="J3" s="158" t="s">
        <v>245</v>
      </c>
      <c r="K3" s="159"/>
      <c r="L3" s="35"/>
    </row>
    <row r="4" spans="1:12" s="42" customFormat="1" ht="16" customHeight="1" x14ac:dyDescent="0.15">
      <c r="A4" s="38"/>
      <c r="B4" s="38"/>
      <c r="C4" s="38" t="s">
        <v>492</v>
      </c>
      <c r="D4" s="29" t="s">
        <v>493</v>
      </c>
      <c r="E4" s="39" t="s">
        <v>278</v>
      </c>
      <c r="F4" s="40" t="s">
        <v>494</v>
      </c>
      <c r="G4" s="40" t="s">
        <v>495</v>
      </c>
      <c r="H4" s="40" t="s">
        <v>494</v>
      </c>
      <c r="I4" s="40" t="s">
        <v>495</v>
      </c>
      <c r="J4" s="34" t="s">
        <v>277</v>
      </c>
      <c r="K4" s="99" t="s">
        <v>540</v>
      </c>
    </row>
    <row r="5" spans="1:12" x14ac:dyDescent="0.15">
      <c r="A5" s="35" t="s">
        <v>176</v>
      </c>
      <c r="B5" s="43"/>
      <c r="C5" s="44"/>
      <c r="D5" s="44"/>
      <c r="E5" s="36"/>
      <c r="F5" s="36"/>
      <c r="G5" s="36"/>
      <c r="H5" s="36"/>
      <c r="I5" s="36"/>
      <c r="J5" s="36"/>
      <c r="K5" s="36"/>
    </row>
    <row r="6" spans="1:12" x14ac:dyDescent="0.15">
      <c r="A6" s="35"/>
      <c r="B6" s="45" t="s">
        <v>243</v>
      </c>
      <c r="C6" s="35"/>
      <c r="D6" s="35" t="s">
        <v>468</v>
      </c>
      <c r="E6" s="46" t="s">
        <v>469</v>
      </c>
      <c r="F6" s="46">
        <v>9</v>
      </c>
      <c r="G6" s="46">
        <v>8</v>
      </c>
      <c r="H6" s="46">
        <v>1</v>
      </c>
      <c r="I6" s="46">
        <v>1</v>
      </c>
      <c r="J6" s="46">
        <v>1</v>
      </c>
      <c r="K6" s="46">
        <v>1</v>
      </c>
    </row>
    <row r="7" spans="1:12" s="42" customFormat="1" x14ac:dyDescent="0.15">
      <c r="A7" s="44"/>
      <c r="B7" s="45"/>
      <c r="C7" s="44"/>
      <c r="D7" s="44" t="s">
        <v>339</v>
      </c>
      <c r="E7" s="47">
        <v>1</v>
      </c>
      <c r="F7" s="47">
        <v>1</v>
      </c>
      <c r="G7" s="47">
        <v>1</v>
      </c>
      <c r="H7" s="47">
        <v>1</v>
      </c>
      <c r="I7" s="47">
        <v>1</v>
      </c>
      <c r="J7" s="47">
        <v>1</v>
      </c>
      <c r="K7" s="47">
        <v>1</v>
      </c>
    </row>
    <row r="8" spans="1:12" s="42" customFormat="1" x14ac:dyDescent="0.15">
      <c r="A8" s="44"/>
      <c r="B8" s="43"/>
      <c r="C8" s="44"/>
      <c r="D8" s="44"/>
      <c r="E8" s="48"/>
      <c r="F8" s="48"/>
      <c r="G8" s="48"/>
      <c r="H8" s="48"/>
      <c r="I8" s="48"/>
      <c r="J8" s="48"/>
      <c r="K8" s="48"/>
    </row>
    <row r="9" spans="1:12" x14ac:dyDescent="0.15">
      <c r="A9" s="35"/>
      <c r="B9" s="45" t="s">
        <v>340</v>
      </c>
      <c r="C9" s="35"/>
      <c r="D9" s="35" t="s">
        <v>341</v>
      </c>
      <c r="E9" s="46"/>
      <c r="F9" s="46"/>
      <c r="G9" s="46"/>
      <c r="H9" s="46">
        <v>1</v>
      </c>
      <c r="I9" s="46">
        <v>2</v>
      </c>
      <c r="J9" s="46">
        <v>3</v>
      </c>
      <c r="K9" s="46"/>
    </row>
    <row r="10" spans="1:12" x14ac:dyDescent="0.15">
      <c r="A10" s="35"/>
      <c r="B10" s="45"/>
      <c r="C10" s="35"/>
      <c r="D10" s="35" t="s">
        <v>342</v>
      </c>
      <c r="E10" s="46" t="s">
        <v>469</v>
      </c>
      <c r="F10" s="46"/>
      <c r="G10" s="46"/>
      <c r="H10" s="46"/>
      <c r="I10" s="46"/>
      <c r="J10" s="46"/>
      <c r="K10" s="46"/>
    </row>
    <row r="11" spans="1:12" x14ac:dyDescent="0.15">
      <c r="A11" s="35"/>
      <c r="B11" s="45"/>
      <c r="C11" s="35"/>
      <c r="D11" s="35" t="s">
        <v>386</v>
      </c>
      <c r="E11" s="46"/>
      <c r="F11" s="46">
        <v>3</v>
      </c>
      <c r="G11" s="46">
        <v>6</v>
      </c>
      <c r="H11" s="46"/>
      <c r="I11" s="46"/>
      <c r="J11" s="46"/>
      <c r="K11" s="46"/>
    </row>
    <row r="12" spans="1:12" x14ac:dyDescent="0.15">
      <c r="A12" s="35"/>
      <c r="B12" s="45"/>
      <c r="C12" s="35"/>
      <c r="D12" s="35" t="s">
        <v>349</v>
      </c>
      <c r="E12" s="46" t="s">
        <v>469</v>
      </c>
      <c r="F12" s="46">
        <v>1</v>
      </c>
      <c r="H12" s="46"/>
      <c r="I12" s="46"/>
      <c r="J12" s="46"/>
      <c r="K12" s="46"/>
    </row>
    <row r="13" spans="1:12" s="42" customFormat="1" x14ac:dyDescent="0.15">
      <c r="A13" s="44"/>
      <c r="B13" s="45"/>
      <c r="C13" s="35"/>
      <c r="D13" s="35" t="s">
        <v>350</v>
      </c>
      <c r="E13" s="46"/>
      <c r="F13" s="46"/>
      <c r="G13" s="46"/>
      <c r="H13" s="46"/>
      <c r="I13" s="46"/>
      <c r="J13" s="46">
        <v>1</v>
      </c>
      <c r="K13" s="46"/>
    </row>
    <row r="14" spans="1:12" x14ac:dyDescent="0.15">
      <c r="A14" s="35"/>
      <c r="B14" s="43"/>
      <c r="C14" s="44"/>
      <c r="D14" s="44" t="s">
        <v>430</v>
      </c>
      <c r="E14" s="47">
        <v>2</v>
      </c>
      <c r="F14" s="47">
        <f t="shared" ref="F14:K14" si="0">COUNT(F9:F13)</f>
        <v>2</v>
      </c>
      <c r="G14" s="47">
        <f t="shared" si="0"/>
        <v>1</v>
      </c>
      <c r="H14" s="47">
        <f t="shared" si="0"/>
        <v>1</v>
      </c>
      <c r="I14" s="47">
        <f t="shared" si="0"/>
        <v>1</v>
      </c>
      <c r="J14" s="47">
        <f t="shared" si="0"/>
        <v>2</v>
      </c>
      <c r="K14" s="47">
        <f t="shared" si="0"/>
        <v>0</v>
      </c>
    </row>
    <row r="15" spans="1:12" x14ac:dyDescent="0.15">
      <c r="A15" s="35"/>
      <c r="B15" s="43"/>
      <c r="C15" s="44"/>
      <c r="D15" s="44"/>
      <c r="E15" s="47"/>
      <c r="F15" s="47"/>
      <c r="G15" s="47"/>
      <c r="H15" s="47"/>
      <c r="I15" s="47"/>
      <c r="J15" s="47"/>
      <c r="K15" s="47"/>
    </row>
    <row r="16" spans="1:12" x14ac:dyDescent="0.15">
      <c r="A16" s="35"/>
      <c r="B16" s="45" t="s">
        <v>343</v>
      </c>
      <c r="C16" s="35"/>
      <c r="D16" s="35" t="s">
        <v>156</v>
      </c>
      <c r="E16" s="46"/>
      <c r="F16" s="46"/>
      <c r="G16" s="46"/>
      <c r="H16" s="46">
        <v>8</v>
      </c>
      <c r="I16" s="46">
        <v>1</v>
      </c>
      <c r="J16" s="46">
        <v>2</v>
      </c>
      <c r="K16" s="46"/>
    </row>
    <row r="17" spans="1:11" s="42" customFormat="1" x14ac:dyDescent="0.15">
      <c r="A17" s="44"/>
      <c r="B17" s="45"/>
      <c r="C17" s="35"/>
      <c r="D17" s="35" t="s">
        <v>352</v>
      </c>
      <c r="E17" s="46"/>
      <c r="F17" s="46"/>
      <c r="G17" s="46"/>
      <c r="H17" s="46">
        <v>3</v>
      </c>
      <c r="I17" s="46"/>
      <c r="J17" s="46"/>
      <c r="K17" s="46"/>
    </row>
    <row r="18" spans="1:11" x14ac:dyDescent="0.15">
      <c r="A18" s="35"/>
      <c r="B18" s="45"/>
      <c r="C18" s="35"/>
      <c r="D18" s="35" t="s">
        <v>157</v>
      </c>
      <c r="E18" s="46"/>
      <c r="F18" s="46"/>
      <c r="G18" s="46"/>
      <c r="H18" s="46">
        <v>7</v>
      </c>
      <c r="I18" s="46"/>
      <c r="J18" s="46"/>
      <c r="K18" s="46"/>
    </row>
    <row r="19" spans="1:11" x14ac:dyDescent="0.15">
      <c r="A19" s="35"/>
      <c r="B19" s="45"/>
      <c r="C19" s="35"/>
      <c r="D19" s="35" t="s">
        <v>158</v>
      </c>
      <c r="E19" s="46"/>
      <c r="F19" s="46"/>
      <c r="G19" s="46"/>
      <c r="H19" s="46"/>
      <c r="I19" s="46">
        <v>2</v>
      </c>
      <c r="J19" s="46"/>
      <c r="K19" s="46"/>
    </row>
    <row r="20" spans="1:11" x14ac:dyDescent="0.15">
      <c r="A20" s="35"/>
      <c r="B20" s="45"/>
      <c r="C20" s="35"/>
      <c r="D20" s="35" t="s">
        <v>296</v>
      </c>
      <c r="E20" s="46"/>
      <c r="F20" s="46"/>
      <c r="G20" s="46"/>
      <c r="H20" s="46"/>
      <c r="I20" s="46"/>
      <c r="J20" s="46">
        <v>2</v>
      </c>
      <c r="K20" s="46"/>
    </row>
    <row r="21" spans="1:11" x14ac:dyDescent="0.15">
      <c r="A21" s="35"/>
      <c r="B21" s="45"/>
      <c r="C21" s="35"/>
      <c r="D21" s="35" t="s">
        <v>437</v>
      </c>
      <c r="E21" s="46"/>
      <c r="F21" s="46"/>
      <c r="G21" s="46"/>
      <c r="H21" s="46"/>
      <c r="I21" s="46"/>
      <c r="J21" s="46">
        <v>3</v>
      </c>
      <c r="K21" s="46"/>
    </row>
    <row r="22" spans="1:11" x14ac:dyDescent="0.15">
      <c r="A22" s="35"/>
      <c r="B22" s="45"/>
      <c r="C22" s="35"/>
      <c r="D22" s="35" t="s">
        <v>238</v>
      </c>
      <c r="E22" s="46"/>
      <c r="F22" s="46"/>
      <c r="G22" s="46"/>
      <c r="H22" s="46">
        <v>2</v>
      </c>
      <c r="I22" s="46"/>
      <c r="J22" s="46">
        <v>1</v>
      </c>
      <c r="K22" s="46"/>
    </row>
    <row r="23" spans="1:11" x14ac:dyDescent="0.15">
      <c r="A23" s="35"/>
      <c r="B23" s="45"/>
      <c r="C23" s="35"/>
      <c r="D23" s="35" t="s">
        <v>239</v>
      </c>
      <c r="E23" s="46"/>
      <c r="F23" s="46"/>
      <c r="G23" s="46"/>
      <c r="H23" s="46"/>
      <c r="I23" s="46">
        <v>1</v>
      </c>
      <c r="J23" s="46">
        <v>1</v>
      </c>
      <c r="K23" s="46"/>
    </row>
    <row r="24" spans="1:11" x14ac:dyDescent="0.15">
      <c r="A24" s="35"/>
      <c r="B24" s="45"/>
      <c r="C24" s="35"/>
      <c r="D24" s="35" t="s">
        <v>240</v>
      </c>
      <c r="E24" s="46"/>
      <c r="F24" s="46"/>
      <c r="G24" s="46"/>
      <c r="H24" s="46"/>
      <c r="I24" s="46"/>
      <c r="J24" s="46">
        <v>1</v>
      </c>
      <c r="K24" s="46"/>
    </row>
    <row r="25" spans="1:11" x14ac:dyDescent="0.15">
      <c r="A25" s="35"/>
      <c r="B25" s="45"/>
      <c r="C25" s="35"/>
      <c r="D25" s="44" t="s">
        <v>241</v>
      </c>
      <c r="E25" s="47">
        <v>0</v>
      </c>
      <c r="F25" s="47">
        <v>0</v>
      </c>
      <c r="G25" s="47">
        <v>0</v>
      </c>
      <c r="H25" s="47">
        <f>COUNT(H16:H24)</f>
        <v>4</v>
      </c>
      <c r="I25" s="47">
        <f>COUNT(I16:I24)</f>
        <v>3</v>
      </c>
      <c r="J25" s="47">
        <f>COUNT(J16:J24)</f>
        <v>6</v>
      </c>
      <c r="K25" s="47">
        <f>COUNT(K16:K24)</f>
        <v>0</v>
      </c>
    </row>
    <row r="26" spans="1:11" x14ac:dyDescent="0.15">
      <c r="A26" s="35"/>
      <c r="B26" s="45"/>
      <c r="C26" s="35"/>
      <c r="D26" s="44"/>
      <c r="E26" s="47"/>
      <c r="F26" s="47"/>
      <c r="G26" s="47"/>
      <c r="H26" s="47"/>
      <c r="I26" s="47"/>
      <c r="J26" s="47"/>
      <c r="K26" s="46"/>
    </row>
    <row r="27" spans="1:11" x14ac:dyDescent="0.15">
      <c r="A27" s="35" t="s">
        <v>242</v>
      </c>
      <c r="B27" s="45"/>
      <c r="C27" s="35"/>
      <c r="E27" s="49"/>
      <c r="F27" s="49"/>
      <c r="G27" s="49"/>
      <c r="H27" s="49"/>
      <c r="I27" s="49"/>
      <c r="J27" s="49"/>
      <c r="K27" s="46"/>
    </row>
    <row r="28" spans="1:11" x14ac:dyDescent="0.15">
      <c r="A28" s="35"/>
      <c r="B28" s="45" t="s">
        <v>174</v>
      </c>
      <c r="C28" s="35"/>
      <c r="D28" s="35" t="s">
        <v>431</v>
      </c>
      <c r="E28" s="46" t="s">
        <v>469</v>
      </c>
      <c r="F28" s="46">
        <v>107</v>
      </c>
      <c r="G28" s="46">
        <v>44</v>
      </c>
      <c r="H28" s="46"/>
      <c r="I28" s="46"/>
      <c r="J28" s="46"/>
      <c r="K28" s="46"/>
    </row>
    <row r="29" spans="1:11" x14ac:dyDescent="0.15">
      <c r="A29" s="35"/>
      <c r="B29" s="45"/>
      <c r="C29" s="35"/>
      <c r="D29" s="35" t="s">
        <v>693</v>
      </c>
      <c r="E29" s="46"/>
      <c r="F29" s="46"/>
      <c r="G29" s="46"/>
      <c r="H29" s="46">
        <v>2</v>
      </c>
      <c r="I29" s="46"/>
      <c r="J29" s="46"/>
      <c r="K29" s="46"/>
    </row>
    <row r="30" spans="1:11" x14ac:dyDescent="0.15">
      <c r="A30" s="35"/>
      <c r="B30" s="45"/>
      <c r="C30" s="35"/>
      <c r="D30" s="35" t="s">
        <v>353</v>
      </c>
      <c r="E30" s="46"/>
      <c r="F30" s="46"/>
      <c r="G30" s="46"/>
      <c r="H30" s="46">
        <v>30</v>
      </c>
      <c r="I30" s="46">
        <v>16</v>
      </c>
      <c r="J30" s="46"/>
      <c r="K30" s="46"/>
    </row>
    <row r="31" spans="1:11" s="42" customFormat="1" x14ac:dyDescent="0.15">
      <c r="A31" s="44"/>
      <c r="B31" s="45"/>
      <c r="C31" s="35"/>
      <c r="D31" s="35" t="s">
        <v>354</v>
      </c>
      <c r="E31" s="46"/>
      <c r="F31" s="46"/>
      <c r="G31" s="46"/>
      <c r="H31" s="46">
        <v>13</v>
      </c>
      <c r="I31" s="46">
        <v>24</v>
      </c>
      <c r="J31" s="46"/>
      <c r="K31" s="46"/>
    </row>
    <row r="32" spans="1:11" x14ac:dyDescent="0.15">
      <c r="A32" s="35"/>
      <c r="B32" s="45"/>
      <c r="C32" s="35"/>
      <c r="D32" s="35" t="s">
        <v>432</v>
      </c>
      <c r="E32" s="46"/>
      <c r="F32" s="46"/>
      <c r="G32" s="46"/>
      <c r="H32" s="46"/>
      <c r="I32" s="46"/>
      <c r="J32" s="46">
        <v>8</v>
      </c>
      <c r="K32" s="46">
        <v>8</v>
      </c>
    </row>
    <row r="33" spans="1:11" x14ac:dyDescent="0.15">
      <c r="A33" s="35"/>
      <c r="B33" s="45"/>
      <c r="C33" s="35"/>
      <c r="D33" s="35" t="s">
        <v>433</v>
      </c>
      <c r="E33" s="46"/>
      <c r="F33" s="46"/>
      <c r="G33" s="46"/>
      <c r="H33" s="46"/>
      <c r="I33" s="46"/>
      <c r="J33" s="46">
        <v>5</v>
      </c>
      <c r="K33" s="46">
        <v>1</v>
      </c>
    </row>
    <row r="34" spans="1:11" x14ac:dyDescent="0.15">
      <c r="A34" s="35"/>
      <c r="B34" s="43"/>
      <c r="C34" s="44"/>
      <c r="D34" s="44" t="s">
        <v>434</v>
      </c>
      <c r="E34" s="47">
        <v>1</v>
      </c>
      <c r="F34" s="47">
        <v>1</v>
      </c>
      <c r="G34" s="47">
        <v>1</v>
      </c>
      <c r="H34" s="47">
        <f>COUNT(H28:H33)</f>
        <v>3</v>
      </c>
      <c r="I34" s="47">
        <f>COUNT(I28:I33)</f>
        <v>2</v>
      </c>
      <c r="J34" s="47">
        <f>COUNT(J28:J33)</f>
        <v>2</v>
      </c>
      <c r="K34" s="47">
        <f>COUNT(K28:K33)</f>
        <v>2</v>
      </c>
    </row>
    <row r="35" spans="1:11" x14ac:dyDescent="0.15">
      <c r="A35" s="35"/>
      <c r="B35" s="43"/>
      <c r="C35" s="44"/>
      <c r="D35" s="44"/>
      <c r="E35" s="47"/>
      <c r="F35" s="47"/>
      <c r="G35" s="47"/>
      <c r="H35" s="47"/>
      <c r="I35" s="47"/>
      <c r="J35" s="47"/>
      <c r="K35" s="47"/>
    </row>
    <row r="36" spans="1:11" x14ac:dyDescent="0.15">
      <c r="A36" s="35"/>
      <c r="B36" s="45" t="s">
        <v>357</v>
      </c>
      <c r="C36" s="35"/>
      <c r="D36" s="35"/>
      <c r="E36" s="49"/>
      <c r="F36" s="49"/>
      <c r="G36" s="49"/>
      <c r="H36" s="49"/>
      <c r="I36" s="49"/>
      <c r="J36" s="49"/>
      <c r="K36" s="49"/>
    </row>
    <row r="37" spans="1:11" x14ac:dyDescent="0.15">
      <c r="A37" s="35"/>
      <c r="B37" s="45"/>
      <c r="C37" s="35"/>
      <c r="D37" s="35" t="s">
        <v>168</v>
      </c>
      <c r="E37" s="46"/>
      <c r="F37" s="46">
        <v>21</v>
      </c>
      <c r="G37" s="46"/>
      <c r="H37" s="46"/>
      <c r="I37" s="46"/>
      <c r="J37" s="46"/>
      <c r="K37" s="46"/>
    </row>
    <row r="38" spans="1:11" x14ac:dyDescent="0.15">
      <c r="A38" s="35"/>
      <c r="B38" s="45"/>
      <c r="C38" s="35"/>
      <c r="D38" s="49" t="s">
        <v>435</v>
      </c>
      <c r="E38" s="46"/>
      <c r="F38" s="46">
        <v>19</v>
      </c>
      <c r="G38" s="46">
        <v>7</v>
      </c>
      <c r="H38" s="46"/>
      <c r="I38" s="46"/>
      <c r="J38" s="46"/>
      <c r="K38" s="46"/>
    </row>
    <row r="39" spans="1:11" x14ac:dyDescent="0.15">
      <c r="A39" s="35"/>
      <c r="B39" s="45"/>
      <c r="C39" s="35"/>
      <c r="D39" s="35" t="s">
        <v>170</v>
      </c>
      <c r="E39" s="46" t="s">
        <v>469</v>
      </c>
      <c r="F39" s="46">
        <v>3</v>
      </c>
      <c r="G39" s="46"/>
      <c r="H39" s="46"/>
      <c r="I39" s="46"/>
      <c r="J39" s="46"/>
      <c r="K39" s="46"/>
    </row>
    <row r="40" spans="1:11" x14ac:dyDescent="0.15">
      <c r="A40" s="35"/>
      <c r="B40" s="45"/>
      <c r="C40" s="35"/>
      <c r="D40" s="35" t="s">
        <v>310</v>
      </c>
      <c r="E40" s="46"/>
      <c r="F40" s="46"/>
      <c r="G40" s="46"/>
      <c r="H40" s="46">
        <v>20</v>
      </c>
      <c r="I40" s="46">
        <v>11</v>
      </c>
      <c r="J40" s="46">
        <v>2</v>
      </c>
      <c r="K40" s="46"/>
    </row>
    <row r="41" spans="1:11" x14ac:dyDescent="0.15">
      <c r="A41" s="35"/>
      <c r="B41" s="45"/>
      <c r="C41" s="35"/>
      <c r="D41" s="35" t="s">
        <v>311</v>
      </c>
      <c r="E41" s="46"/>
      <c r="F41" s="46" t="s">
        <v>171</v>
      </c>
      <c r="G41" s="46" t="s">
        <v>171</v>
      </c>
      <c r="H41" s="46">
        <v>2</v>
      </c>
      <c r="I41" s="46">
        <v>6</v>
      </c>
      <c r="J41" s="46">
        <v>1</v>
      </c>
      <c r="K41" s="46">
        <v>4</v>
      </c>
    </row>
    <row r="42" spans="1:11" x14ac:dyDescent="0.15">
      <c r="A42" s="35"/>
      <c r="B42" s="45"/>
      <c r="C42" s="35"/>
      <c r="D42" s="35" t="s">
        <v>172</v>
      </c>
      <c r="E42" s="46"/>
      <c r="F42" s="46"/>
      <c r="G42" s="46"/>
      <c r="H42" s="46"/>
      <c r="I42" s="46">
        <v>4</v>
      </c>
      <c r="J42" s="46">
        <v>5</v>
      </c>
      <c r="K42" s="46"/>
    </row>
    <row r="43" spans="1:11" x14ac:dyDescent="0.15">
      <c r="A43" s="35"/>
      <c r="B43" s="45"/>
      <c r="C43" s="35"/>
      <c r="D43" s="49" t="s">
        <v>694</v>
      </c>
      <c r="E43" s="46"/>
      <c r="F43" s="46">
        <v>10</v>
      </c>
      <c r="G43" s="46"/>
      <c r="H43" s="46"/>
      <c r="I43" s="46"/>
      <c r="J43" s="46"/>
      <c r="K43" s="46"/>
    </row>
    <row r="44" spans="1:11" x14ac:dyDescent="0.15">
      <c r="A44" s="35"/>
      <c r="B44" s="45"/>
      <c r="C44" s="35"/>
      <c r="D44" s="45" t="s">
        <v>436</v>
      </c>
      <c r="E44" s="46" t="s">
        <v>469</v>
      </c>
      <c r="F44" s="46">
        <v>29</v>
      </c>
      <c r="G44" s="46">
        <v>10</v>
      </c>
      <c r="H44" s="46"/>
      <c r="I44" s="46"/>
      <c r="J44" s="46"/>
      <c r="K44" s="46"/>
    </row>
    <row r="45" spans="1:11" x14ac:dyDescent="0.15">
      <c r="A45" s="35"/>
      <c r="B45" s="43"/>
      <c r="C45" s="44"/>
      <c r="D45" s="44" t="s">
        <v>695</v>
      </c>
      <c r="E45" s="47">
        <v>2</v>
      </c>
      <c r="F45" s="47">
        <v>5</v>
      </c>
      <c r="G45" s="47">
        <v>2</v>
      </c>
      <c r="H45" s="47">
        <f>COUNT(H37:H44)</f>
        <v>2</v>
      </c>
      <c r="I45" s="47">
        <f>COUNT(I37:I44)</f>
        <v>3</v>
      </c>
      <c r="J45" s="47">
        <f>COUNT(J37:J44)</f>
        <v>3</v>
      </c>
      <c r="K45" s="47">
        <f>COUNT(K37:K44)</f>
        <v>1</v>
      </c>
    </row>
    <row r="46" spans="1:11" x14ac:dyDescent="0.15">
      <c r="A46" s="35"/>
      <c r="B46" s="43"/>
      <c r="C46" s="44"/>
      <c r="D46" s="44"/>
      <c r="E46" s="47"/>
      <c r="F46" s="47"/>
      <c r="G46" s="47"/>
      <c r="H46" s="47"/>
      <c r="I46" s="47"/>
      <c r="J46" s="47"/>
      <c r="K46" s="47"/>
    </row>
    <row r="47" spans="1:11" x14ac:dyDescent="0.15">
      <c r="A47" s="35"/>
      <c r="B47" s="45" t="s">
        <v>696</v>
      </c>
      <c r="C47" s="35"/>
      <c r="D47" s="35" t="s">
        <v>697</v>
      </c>
      <c r="E47" s="46"/>
      <c r="F47" s="46"/>
      <c r="G47" s="46">
        <v>1</v>
      </c>
      <c r="H47" s="49"/>
      <c r="I47" s="49"/>
      <c r="J47" s="49"/>
      <c r="K47" s="49"/>
    </row>
    <row r="48" spans="1:11" x14ac:dyDescent="0.15">
      <c r="A48" s="35"/>
      <c r="B48" s="45"/>
      <c r="C48" s="35"/>
      <c r="D48" s="44" t="s">
        <v>563</v>
      </c>
      <c r="E48" s="47">
        <v>0</v>
      </c>
      <c r="F48" s="47">
        <v>0</v>
      </c>
      <c r="G48" s="47">
        <v>1</v>
      </c>
      <c r="H48" s="47">
        <v>0</v>
      </c>
      <c r="I48" s="47">
        <v>0</v>
      </c>
      <c r="J48" s="47">
        <v>0</v>
      </c>
      <c r="K48" s="47">
        <v>0</v>
      </c>
    </row>
    <row r="49" spans="1:11" x14ac:dyDescent="0.15">
      <c r="A49" s="35"/>
      <c r="B49" s="45"/>
      <c r="C49" s="35"/>
      <c r="D49" s="44"/>
      <c r="E49" s="46"/>
      <c r="F49" s="46"/>
      <c r="G49" s="46"/>
      <c r="H49" s="49"/>
      <c r="I49" s="49"/>
      <c r="J49" s="49"/>
      <c r="K49" s="49"/>
    </row>
    <row r="50" spans="1:11" x14ac:dyDescent="0.15">
      <c r="A50" s="35" t="s">
        <v>375</v>
      </c>
      <c r="B50" s="45"/>
      <c r="C50" s="35"/>
      <c r="D50" s="44"/>
      <c r="E50" s="46"/>
      <c r="F50" s="46"/>
      <c r="G50" s="46"/>
      <c r="H50" s="49"/>
      <c r="I50" s="49"/>
      <c r="J50" s="49"/>
      <c r="K50" s="49"/>
    </row>
    <row r="51" spans="1:11" s="42" customFormat="1" x14ac:dyDescent="0.15">
      <c r="A51" s="44"/>
      <c r="B51" s="45" t="s">
        <v>376</v>
      </c>
      <c r="C51" s="50" t="s">
        <v>175</v>
      </c>
      <c r="D51" s="35" t="s">
        <v>312</v>
      </c>
      <c r="E51" s="46"/>
      <c r="F51" s="46"/>
      <c r="G51" s="46"/>
      <c r="H51" s="46"/>
      <c r="I51" s="46">
        <v>1</v>
      </c>
      <c r="J51" s="46">
        <v>7</v>
      </c>
      <c r="K51" s="46">
        <v>3</v>
      </c>
    </row>
    <row r="52" spans="1:11" s="42" customFormat="1" x14ac:dyDescent="0.15">
      <c r="A52" s="44"/>
      <c r="B52" s="43"/>
      <c r="C52" s="50"/>
      <c r="D52" s="35" t="s">
        <v>313</v>
      </c>
      <c r="E52" s="46"/>
      <c r="F52" s="46"/>
      <c r="G52" s="46"/>
      <c r="H52" s="46"/>
      <c r="I52" s="46"/>
      <c r="J52" s="46"/>
      <c r="K52" s="46">
        <v>1</v>
      </c>
    </row>
    <row r="53" spans="1:11" s="42" customFormat="1" x14ac:dyDescent="0.15">
      <c r="A53" s="44"/>
      <c r="B53" s="43"/>
      <c r="C53" s="50"/>
      <c r="D53" s="35" t="s">
        <v>564</v>
      </c>
      <c r="E53" s="46" t="s">
        <v>469</v>
      </c>
      <c r="F53" s="46"/>
      <c r="G53" s="46"/>
      <c r="H53" s="46"/>
      <c r="I53" s="46"/>
      <c r="J53" s="46"/>
      <c r="K53" s="46"/>
    </row>
    <row r="54" spans="1:11" s="42" customFormat="1" x14ac:dyDescent="0.15">
      <c r="A54" s="44"/>
      <c r="B54" s="43"/>
      <c r="C54" s="50" t="s">
        <v>244</v>
      </c>
      <c r="D54" s="35" t="s">
        <v>314</v>
      </c>
      <c r="E54" s="46"/>
      <c r="F54" s="46"/>
      <c r="G54" s="46"/>
      <c r="H54" s="46"/>
      <c r="I54" s="46"/>
      <c r="J54" s="46">
        <v>1</v>
      </c>
      <c r="K54" s="46">
        <v>4</v>
      </c>
    </row>
    <row r="55" spans="1:11" s="42" customFormat="1" x14ac:dyDescent="0.15">
      <c r="A55" s="44"/>
      <c r="B55" s="43"/>
      <c r="C55" s="50" t="s">
        <v>248</v>
      </c>
      <c r="D55" s="35" t="s">
        <v>315</v>
      </c>
      <c r="E55" s="46"/>
      <c r="F55" s="46"/>
      <c r="G55" s="46"/>
      <c r="H55" s="46">
        <v>7</v>
      </c>
      <c r="I55" s="46">
        <v>1</v>
      </c>
      <c r="J55" s="46">
        <v>2</v>
      </c>
      <c r="K55" s="46"/>
    </row>
    <row r="56" spans="1:11" s="42" customFormat="1" x14ac:dyDescent="0.15">
      <c r="A56" s="44"/>
      <c r="B56" s="43"/>
      <c r="C56" s="50"/>
      <c r="D56" s="35" t="s">
        <v>316</v>
      </c>
      <c r="E56" s="46"/>
      <c r="F56" s="46"/>
      <c r="G56" s="46"/>
      <c r="H56" s="46">
        <v>4</v>
      </c>
      <c r="I56" s="46">
        <v>2</v>
      </c>
      <c r="J56" s="46"/>
      <c r="K56" s="46"/>
    </row>
    <row r="57" spans="1:11" s="42" customFormat="1" x14ac:dyDescent="0.15">
      <c r="A57" s="44"/>
      <c r="B57" s="43"/>
      <c r="C57" s="50"/>
      <c r="D57" s="35" t="s">
        <v>317</v>
      </c>
      <c r="E57" s="46"/>
      <c r="F57" s="46"/>
      <c r="G57" s="46"/>
      <c r="H57" s="46">
        <v>1</v>
      </c>
      <c r="I57" s="46">
        <v>2</v>
      </c>
      <c r="J57" s="46"/>
      <c r="K57" s="46"/>
    </row>
    <row r="58" spans="1:11" s="42" customFormat="1" x14ac:dyDescent="0.15">
      <c r="A58" s="44"/>
      <c r="B58" s="43"/>
      <c r="C58" s="50"/>
      <c r="D58" s="35" t="s">
        <v>698</v>
      </c>
      <c r="E58" s="46"/>
      <c r="F58" s="46">
        <v>5</v>
      </c>
      <c r="G58" s="46"/>
      <c r="H58" s="46"/>
      <c r="I58" s="46"/>
      <c r="J58" s="46"/>
      <c r="K58" s="46"/>
    </row>
    <row r="59" spans="1:11" s="42" customFormat="1" x14ac:dyDescent="0.15">
      <c r="A59" s="44"/>
      <c r="B59" s="43"/>
      <c r="C59" s="50"/>
      <c r="D59" s="35" t="s">
        <v>378</v>
      </c>
      <c r="E59" s="46" t="s">
        <v>469</v>
      </c>
      <c r="F59" s="46">
        <v>47</v>
      </c>
      <c r="G59" s="46"/>
      <c r="H59" s="47"/>
      <c r="I59" s="47"/>
      <c r="J59" s="46"/>
      <c r="K59" s="46"/>
    </row>
    <row r="60" spans="1:11" s="42" customFormat="1" x14ac:dyDescent="0.15">
      <c r="A60" s="35" t="s">
        <v>380</v>
      </c>
      <c r="B60" s="43"/>
      <c r="C60" s="50"/>
      <c r="D60" s="35"/>
      <c r="E60" s="46"/>
      <c r="F60" s="46"/>
      <c r="G60" s="46"/>
      <c r="H60" s="47"/>
      <c r="I60" s="47"/>
      <c r="J60" s="46"/>
      <c r="K60" s="46"/>
    </row>
    <row r="61" spans="1:11" s="42" customFormat="1" x14ac:dyDescent="0.15">
      <c r="B61" s="43"/>
      <c r="C61" s="50" t="s">
        <v>247</v>
      </c>
      <c r="D61" s="35" t="s">
        <v>454</v>
      </c>
      <c r="E61" s="46"/>
      <c r="F61" s="46"/>
      <c r="G61" s="46"/>
      <c r="H61" s="46">
        <v>4</v>
      </c>
      <c r="I61" s="46">
        <v>13</v>
      </c>
      <c r="J61" s="46">
        <v>4</v>
      </c>
      <c r="K61" s="46">
        <v>1</v>
      </c>
    </row>
    <row r="62" spans="1:11" s="42" customFormat="1" x14ac:dyDescent="0.15">
      <c r="A62" s="44"/>
      <c r="B62" s="43"/>
      <c r="C62" s="50"/>
      <c r="D62" s="35" t="s">
        <v>455</v>
      </c>
      <c r="E62" s="46"/>
      <c r="F62" s="46"/>
      <c r="G62" s="46"/>
      <c r="H62" s="46"/>
      <c r="I62" s="46">
        <v>10</v>
      </c>
      <c r="J62" s="46"/>
      <c r="K62" s="46"/>
    </row>
    <row r="63" spans="1:11" s="42" customFormat="1" x14ac:dyDescent="0.15">
      <c r="A63" s="44"/>
      <c r="B63" s="43"/>
      <c r="C63" s="50"/>
      <c r="D63" s="35" t="s">
        <v>456</v>
      </c>
      <c r="E63" s="46"/>
      <c r="F63" s="46"/>
      <c r="G63" s="46"/>
      <c r="H63" s="46">
        <v>4</v>
      </c>
      <c r="I63" s="46">
        <v>3</v>
      </c>
      <c r="J63" s="46"/>
      <c r="K63" s="46"/>
    </row>
    <row r="64" spans="1:11" s="42" customFormat="1" x14ac:dyDescent="0.15">
      <c r="A64" s="44"/>
      <c r="B64" s="43"/>
      <c r="C64" s="50" t="s">
        <v>457</v>
      </c>
      <c r="D64" s="35" t="s">
        <v>458</v>
      </c>
      <c r="E64" s="46"/>
      <c r="F64" s="46"/>
      <c r="G64" s="46"/>
      <c r="H64" s="46">
        <v>2</v>
      </c>
      <c r="I64" s="46">
        <v>4</v>
      </c>
      <c r="J64" s="46"/>
      <c r="K64" s="46"/>
    </row>
    <row r="65" spans="1:11" s="42" customFormat="1" x14ac:dyDescent="0.15">
      <c r="A65" s="44"/>
      <c r="B65" s="43"/>
      <c r="C65" s="50"/>
      <c r="D65" s="35" t="s">
        <v>459</v>
      </c>
      <c r="E65" s="46"/>
      <c r="F65" s="46"/>
      <c r="G65" s="46"/>
      <c r="H65" s="46">
        <v>2</v>
      </c>
      <c r="I65" s="46">
        <v>2</v>
      </c>
      <c r="J65" s="46">
        <v>1</v>
      </c>
      <c r="K65" s="46"/>
    </row>
    <row r="66" spans="1:11" s="42" customFormat="1" x14ac:dyDescent="0.15">
      <c r="A66" s="44"/>
      <c r="B66" s="43"/>
      <c r="C66" s="50" t="s">
        <v>246</v>
      </c>
      <c r="D66" s="35" t="s">
        <v>460</v>
      </c>
      <c r="E66" s="46"/>
      <c r="F66" s="46"/>
      <c r="G66" s="46"/>
      <c r="H66" s="46">
        <v>4</v>
      </c>
      <c r="I66" s="46">
        <v>23</v>
      </c>
      <c r="J66" s="46">
        <v>4</v>
      </c>
      <c r="K66" s="46"/>
    </row>
    <row r="67" spans="1:11" s="42" customFormat="1" x14ac:dyDescent="0.15">
      <c r="A67" s="44"/>
      <c r="B67" s="43"/>
      <c r="C67" s="50"/>
      <c r="D67" s="35" t="s">
        <v>461</v>
      </c>
      <c r="E67" s="46"/>
      <c r="F67" s="46"/>
      <c r="G67" s="46"/>
      <c r="H67" s="46">
        <v>2</v>
      </c>
      <c r="I67" s="46">
        <v>2</v>
      </c>
      <c r="J67" s="46">
        <v>3</v>
      </c>
      <c r="K67" s="46">
        <v>2</v>
      </c>
    </row>
    <row r="68" spans="1:11" s="42" customFormat="1" x14ac:dyDescent="0.15">
      <c r="A68" s="44"/>
      <c r="B68" s="43"/>
      <c r="C68" s="50" t="s">
        <v>462</v>
      </c>
      <c r="D68" s="35" t="s">
        <v>463</v>
      </c>
      <c r="E68" s="46"/>
      <c r="F68" s="46"/>
      <c r="G68" s="46"/>
      <c r="H68" s="46">
        <v>72</v>
      </c>
      <c r="I68" s="46">
        <v>58</v>
      </c>
      <c r="J68" s="46">
        <v>20</v>
      </c>
      <c r="K68" s="46">
        <v>9</v>
      </c>
    </row>
    <row r="69" spans="1:11" s="42" customFormat="1" x14ac:dyDescent="0.15">
      <c r="B69" s="43"/>
      <c r="C69" s="50" t="s">
        <v>464</v>
      </c>
      <c r="D69" s="35" t="s">
        <v>565</v>
      </c>
      <c r="E69" s="46"/>
      <c r="F69" s="46">
        <v>16</v>
      </c>
      <c r="G69" s="46"/>
      <c r="H69" s="46"/>
      <c r="I69" s="46"/>
      <c r="J69" s="46"/>
      <c r="K69" s="46"/>
    </row>
    <row r="70" spans="1:11" s="42" customFormat="1" x14ac:dyDescent="0.15">
      <c r="A70" s="44"/>
      <c r="B70" s="45"/>
      <c r="C70" s="44"/>
      <c r="D70" s="35" t="s">
        <v>426</v>
      </c>
      <c r="E70" s="46" t="s">
        <v>469</v>
      </c>
      <c r="F70" s="46"/>
      <c r="G70" s="46">
        <v>12</v>
      </c>
      <c r="H70" s="46">
        <v>1</v>
      </c>
      <c r="I70" s="46">
        <v>2</v>
      </c>
      <c r="J70" s="46">
        <v>3</v>
      </c>
      <c r="K70" s="46"/>
    </row>
    <row r="71" spans="1:11" s="42" customFormat="1" x14ac:dyDescent="0.15">
      <c r="A71" s="44"/>
      <c r="B71" s="43"/>
      <c r="C71" s="50"/>
      <c r="D71" s="35" t="s">
        <v>699</v>
      </c>
      <c r="E71" s="46"/>
      <c r="F71" s="46">
        <v>1</v>
      </c>
      <c r="G71" s="46">
        <v>2</v>
      </c>
      <c r="H71" s="46"/>
      <c r="I71" s="46"/>
      <c r="J71" s="46"/>
      <c r="K71" s="46"/>
    </row>
    <row r="72" spans="1:11" s="42" customFormat="1" x14ac:dyDescent="0.15">
      <c r="A72" s="44"/>
      <c r="B72" s="43"/>
      <c r="C72" s="50"/>
      <c r="D72" s="35" t="s">
        <v>427</v>
      </c>
      <c r="E72" s="46"/>
      <c r="F72" s="46"/>
      <c r="G72" s="46">
        <v>1</v>
      </c>
      <c r="H72" s="46"/>
      <c r="I72" s="46"/>
      <c r="J72" s="46"/>
      <c r="K72" s="46"/>
    </row>
    <row r="73" spans="1:11" s="42" customFormat="1" x14ac:dyDescent="0.15">
      <c r="A73" s="44"/>
      <c r="B73" s="43"/>
      <c r="C73" s="50" t="s">
        <v>428</v>
      </c>
      <c r="D73" s="35" t="s">
        <v>285</v>
      </c>
      <c r="E73" s="46"/>
      <c r="F73" s="46"/>
      <c r="G73" s="46"/>
      <c r="H73" s="46">
        <v>1</v>
      </c>
      <c r="I73" s="46">
        <v>1</v>
      </c>
      <c r="J73" s="46">
        <v>2</v>
      </c>
      <c r="K73" s="46"/>
    </row>
    <row r="74" spans="1:11" s="42" customFormat="1" x14ac:dyDescent="0.15">
      <c r="A74" s="44"/>
      <c r="B74" s="43"/>
      <c r="C74" s="50"/>
      <c r="D74" s="35" t="s">
        <v>286</v>
      </c>
      <c r="E74" s="46"/>
      <c r="F74" s="46"/>
      <c r="G74" s="46"/>
      <c r="H74" s="46">
        <v>1</v>
      </c>
      <c r="I74" s="46">
        <v>3</v>
      </c>
      <c r="J74" s="46">
        <v>1</v>
      </c>
      <c r="K74" s="46"/>
    </row>
    <row r="75" spans="1:11" s="42" customFormat="1" x14ac:dyDescent="0.15">
      <c r="A75" s="44"/>
      <c r="B75" s="43"/>
      <c r="C75" s="50"/>
      <c r="D75" s="35" t="s">
        <v>287</v>
      </c>
      <c r="E75" s="46" t="s">
        <v>469</v>
      </c>
      <c r="F75" s="46">
        <v>9</v>
      </c>
      <c r="G75" s="46">
        <v>27</v>
      </c>
      <c r="H75" s="46">
        <v>25</v>
      </c>
      <c r="I75" s="46">
        <v>6</v>
      </c>
      <c r="J75" s="47"/>
      <c r="K75" s="47"/>
    </row>
    <row r="76" spans="1:11" s="42" customFormat="1" x14ac:dyDescent="0.15">
      <c r="A76" s="44"/>
      <c r="B76" s="43"/>
      <c r="C76" s="37"/>
      <c r="D76" s="44" t="s">
        <v>288</v>
      </c>
      <c r="E76" s="47">
        <v>4</v>
      </c>
      <c r="F76" s="47">
        <f t="shared" ref="F76:K76" si="1">COUNT(F51:F75)</f>
        <v>5</v>
      </c>
      <c r="G76" s="47">
        <f t="shared" si="1"/>
        <v>4</v>
      </c>
      <c r="H76" s="47">
        <f t="shared" si="1"/>
        <v>14</v>
      </c>
      <c r="I76" s="47">
        <f t="shared" si="1"/>
        <v>16</v>
      </c>
      <c r="J76" s="47">
        <f t="shared" si="1"/>
        <v>11</v>
      </c>
      <c r="K76" s="47">
        <f t="shared" si="1"/>
        <v>6</v>
      </c>
    </row>
    <row r="77" spans="1:11" s="42" customFormat="1" x14ac:dyDescent="0.15">
      <c r="A77" s="44"/>
      <c r="B77" s="43"/>
      <c r="C77" s="35"/>
      <c r="D77" s="35"/>
      <c r="E77" s="46"/>
      <c r="F77" s="46"/>
      <c r="G77" s="46"/>
      <c r="H77" s="46"/>
      <c r="I77" s="46"/>
      <c r="J77" s="46"/>
      <c r="K77" s="46"/>
    </row>
    <row r="78" spans="1:11" x14ac:dyDescent="0.15">
      <c r="B78" s="45" t="s">
        <v>308</v>
      </c>
      <c r="E78" s="35"/>
      <c r="F78" s="35"/>
      <c r="G78" s="35"/>
      <c r="H78" s="35"/>
      <c r="I78" s="35"/>
      <c r="J78" s="35"/>
      <c r="K78" s="35"/>
    </row>
    <row r="79" spans="1:11" s="42" customFormat="1" x14ac:dyDescent="0.15">
      <c r="A79" s="44"/>
      <c r="C79" s="51" t="s">
        <v>368</v>
      </c>
      <c r="D79" s="35" t="s">
        <v>369</v>
      </c>
      <c r="E79" s="46" t="s">
        <v>469</v>
      </c>
      <c r="F79" s="46">
        <v>15</v>
      </c>
      <c r="G79" s="46">
        <v>6</v>
      </c>
      <c r="H79" s="46"/>
      <c r="I79" s="46"/>
      <c r="J79" s="46"/>
      <c r="K79" s="46"/>
    </row>
    <row r="80" spans="1:11" s="42" customFormat="1" x14ac:dyDescent="0.15">
      <c r="A80" s="44"/>
      <c r="C80" s="51" t="s">
        <v>438</v>
      </c>
      <c r="D80" s="35" t="s">
        <v>439</v>
      </c>
      <c r="E80" s="46"/>
      <c r="F80" s="46"/>
      <c r="G80" s="46"/>
      <c r="H80" s="46">
        <v>1</v>
      </c>
      <c r="I80" s="46"/>
      <c r="J80" s="46"/>
      <c r="K80" s="46"/>
    </row>
    <row r="81" spans="1:11" x14ac:dyDescent="0.15">
      <c r="A81" s="35"/>
      <c r="B81" s="45"/>
      <c r="C81" s="51" t="s">
        <v>440</v>
      </c>
      <c r="D81" s="35" t="s">
        <v>441</v>
      </c>
      <c r="E81" s="46"/>
      <c r="F81" s="46"/>
      <c r="G81" s="46"/>
      <c r="H81" s="46">
        <v>5</v>
      </c>
      <c r="I81" s="46">
        <v>5</v>
      </c>
      <c r="J81" s="46"/>
      <c r="K81" s="46"/>
    </row>
    <row r="82" spans="1:11" x14ac:dyDescent="0.15">
      <c r="A82" s="35"/>
      <c r="B82" s="45"/>
      <c r="C82" s="51"/>
      <c r="D82" s="35" t="s">
        <v>442</v>
      </c>
      <c r="E82" s="46" t="s">
        <v>469</v>
      </c>
      <c r="F82" s="46">
        <v>84</v>
      </c>
      <c r="G82" s="46">
        <v>21</v>
      </c>
      <c r="H82" s="46"/>
      <c r="I82" s="46"/>
      <c r="J82" s="46"/>
      <c r="K82" s="46"/>
    </row>
    <row r="83" spans="1:11" x14ac:dyDescent="0.15">
      <c r="A83" s="35"/>
      <c r="B83" s="45"/>
      <c r="C83" s="51"/>
      <c r="D83" s="35" t="s">
        <v>370</v>
      </c>
      <c r="E83" s="46"/>
      <c r="F83" s="46"/>
      <c r="G83" s="46"/>
      <c r="H83" s="46">
        <v>7</v>
      </c>
      <c r="I83" s="46">
        <v>4</v>
      </c>
      <c r="J83" s="46"/>
      <c r="K83" s="46"/>
    </row>
    <row r="84" spans="1:11" x14ac:dyDescent="0.15">
      <c r="A84" s="35"/>
      <c r="B84" s="45"/>
      <c r="C84" s="51" t="s">
        <v>700</v>
      </c>
      <c r="D84" s="35" t="s">
        <v>484</v>
      </c>
      <c r="E84" s="46"/>
      <c r="F84" s="46"/>
      <c r="G84" s="46"/>
      <c r="H84" s="46"/>
      <c r="I84" s="46"/>
      <c r="J84" s="46">
        <v>9</v>
      </c>
      <c r="K84" s="46">
        <v>3</v>
      </c>
    </row>
    <row r="85" spans="1:11" x14ac:dyDescent="0.15">
      <c r="A85" s="35"/>
      <c r="B85" s="43"/>
      <c r="C85" s="44"/>
      <c r="D85" s="44" t="s">
        <v>701</v>
      </c>
      <c r="E85" s="47">
        <v>2</v>
      </c>
      <c r="F85" s="47">
        <v>2</v>
      </c>
      <c r="G85" s="47">
        <v>2</v>
      </c>
      <c r="H85" s="47">
        <f>COUNT(H79:H84)</f>
        <v>3</v>
      </c>
      <c r="I85" s="47">
        <f>COUNT(I79:I84)</f>
        <v>2</v>
      </c>
      <c r="J85" s="47">
        <f>COUNT(J79:J84)</f>
        <v>1</v>
      </c>
      <c r="K85" s="47">
        <f>COUNT(K79:K84)</f>
        <v>1</v>
      </c>
    </row>
    <row r="86" spans="1:11" x14ac:dyDescent="0.15">
      <c r="A86" s="35"/>
      <c r="B86" s="43"/>
      <c r="C86" s="44"/>
      <c r="D86" s="44"/>
      <c r="E86" s="47"/>
      <c r="F86" s="47"/>
      <c r="G86" s="47"/>
      <c r="H86" s="47"/>
      <c r="I86" s="47"/>
      <c r="J86" s="47"/>
      <c r="K86" s="47"/>
    </row>
    <row r="87" spans="1:11" x14ac:dyDescent="0.15">
      <c r="B87" s="43"/>
      <c r="C87" s="44"/>
      <c r="D87" s="44"/>
      <c r="E87" s="47"/>
      <c r="F87" s="47"/>
      <c r="G87" s="47"/>
      <c r="H87" s="47"/>
      <c r="I87" s="47"/>
      <c r="J87" s="47"/>
      <c r="K87" s="47"/>
    </row>
    <row r="88" spans="1:11" s="42" customFormat="1" x14ac:dyDescent="0.15">
      <c r="A88" s="44"/>
      <c r="B88" s="45" t="s">
        <v>173</v>
      </c>
      <c r="C88" s="35"/>
      <c r="D88" s="35" t="s">
        <v>702</v>
      </c>
      <c r="E88" s="46" t="s">
        <v>469</v>
      </c>
      <c r="F88" s="46">
        <v>9</v>
      </c>
      <c r="G88" s="46">
        <v>2</v>
      </c>
      <c r="H88" s="47"/>
      <c r="I88" s="47"/>
      <c r="J88" s="47"/>
      <c r="K88" s="47"/>
    </row>
    <row r="89" spans="1:11" x14ac:dyDescent="0.15">
      <c r="A89" s="35"/>
      <c r="B89" s="45"/>
      <c r="C89" s="35"/>
      <c r="D89" s="35" t="s">
        <v>443</v>
      </c>
      <c r="E89" s="46"/>
      <c r="F89" s="46"/>
      <c r="G89" s="46"/>
      <c r="H89" s="46">
        <v>6</v>
      </c>
      <c r="I89" s="46"/>
      <c r="J89" s="46"/>
      <c r="K89" s="46"/>
    </row>
    <row r="90" spans="1:11" x14ac:dyDescent="0.15">
      <c r="A90" s="35"/>
      <c r="B90" s="45"/>
      <c r="C90" s="35"/>
      <c r="D90" s="35" t="s">
        <v>444</v>
      </c>
      <c r="E90" s="46"/>
      <c r="F90" s="46"/>
      <c r="G90" s="46"/>
      <c r="H90" s="46">
        <v>85</v>
      </c>
      <c r="I90" s="46">
        <v>63</v>
      </c>
      <c r="J90" s="46">
        <v>14</v>
      </c>
      <c r="K90" s="46">
        <v>15</v>
      </c>
    </row>
    <row r="91" spans="1:11" x14ac:dyDescent="0.15">
      <c r="A91" s="35"/>
      <c r="B91" s="45"/>
      <c r="C91" s="35"/>
      <c r="D91" s="35" t="s">
        <v>177</v>
      </c>
      <c r="E91" s="46"/>
      <c r="F91" s="46"/>
      <c r="G91" s="46"/>
      <c r="H91" s="46">
        <v>5</v>
      </c>
      <c r="I91" s="46">
        <v>3</v>
      </c>
      <c r="J91" s="46"/>
      <c r="K91" s="46">
        <v>3</v>
      </c>
    </row>
    <row r="92" spans="1:11" x14ac:dyDescent="0.15">
      <c r="A92" s="35"/>
      <c r="B92" s="45"/>
      <c r="C92" s="35"/>
      <c r="D92" s="35" t="s">
        <v>566</v>
      </c>
      <c r="E92" s="46"/>
      <c r="F92" s="46"/>
      <c r="G92" s="46"/>
      <c r="H92" s="46"/>
      <c r="I92" s="46"/>
      <c r="J92" s="46">
        <v>5</v>
      </c>
      <c r="K92" s="46"/>
    </row>
    <row r="93" spans="1:11" x14ac:dyDescent="0.15">
      <c r="A93" s="35"/>
      <c r="B93" s="45"/>
      <c r="C93" s="35"/>
      <c r="D93" s="35" t="s">
        <v>297</v>
      </c>
      <c r="E93" s="46" t="s">
        <v>469</v>
      </c>
      <c r="F93" s="46"/>
      <c r="G93" s="46"/>
      <c r="H93" s="46"/>
      <c r="I93" s="46"/>
      <c r="J93" s="46"/>
      <c r="K93" s="46"/>
    </row>
    <row r="94" spans="1:11" x14ac:dyDescent="0.15">
      <c r="A94" s="35"/>
      <c r="B94" s="43"/>
      <c r="C94" s="44"/>
      <c r="D94" s="44" t="s">
        <v>703</v>
      </c>
      <c r="E94" s="47">
        <v>2</v>
      </c>
      <c r="F94" s="47">
        <v>1</v>
      </c>
      <c r="G94" s="47">
        <v>1</v>
      </c>
      <c r="H94" s="47">
        <f>COUNT(H88:H93)</f>
        <v>3</v>
      </c>
      <c r="I94" s="47">
        <f>COUNT(I88:I93)</f>
        <v>2</v>
      </c>
      <c r="J94" s="47">
        <f>COUNT(J88:J93)</f>
        <v>2</v>
      </c>
      <c r="K94" s="47">
        <f>COUNT(K88:K93)</f>
        <v>2</v>
      </c>
    </row>
    <row r="95" spans="1:11" x14ac:dyDescent="0.15">
      <c r="B95" s="45"/>
      <c r="C95" s="35"/>
      <c r="D95" s="35"/>
      <c r="E95" s="46"/>
      <c r="F95" s="46"/>
      <c r="G95" s="46"/>
      <c r="H95" s="46"/>
      <c r="I95" s="46"/>
      <c r="J95" s="46"/>
      <c r="K95" s="46"/>
    </row>
    <row r="96" spans="1:11" x14ac:dyDescent="0.15">
      <c r="A96" s="35"/>
      <c r="B96" s="35"/>
      <c r="C96" s="35"/>
      <c r="D96" s="35"/>
      <c r="E96" s="46"/>
      <c r="F96" s="46"/>
      <c r="G96" s="46"/>
      <c r="H96" s="46"/>
      <c r="I96" s="46"/>
      <c r="J96" s="46"/>
      <c r="K96" s="46"/>
    </row>
    <row r="97" spans="1:11" x14ac:dyDescent="0.15">
      <c r="A97" s="35"/>
      <c r="B97" s="45" t="s">
        <v>178</v>
      </c>
      <c r="C97" s="35"/>
      <c r="D97" s="35" t="s">
        <v>567</v>
      </c>
      <c r="E97" s="46"/>
      <c r="F97" s="46" t="s">
        <v>568</v>
      </c>
      <c r="G97" s="46" t="s">
        <v>568</v>
      </c>
      <c r="H97" s="46">
        <v>1</v>
      </c>
      <c r="I97" s="46"/>
      <c r="J97" s="46"/>
      <c r="K97" s="46"/>
    </row>
    <row r="98" spans="1:11" x14ac:dyDescent="0.15">
      <c r="A98" s="35"/>
      <c r="B98" s="45"/>
      <c r="C98" s="35"/>
      <c r="D98" s="35" t="s">
        <v>424</v>
      </c>
      <c r="E98" s="46" t="s">
        <v>469</v>
      </c>
      <c r="F98" s="46"/>
      <c r="G98" s="46"/>
      <c r="H98" s="46">
        <v>1</v>
      </c>
      <c r="I98" s="46">
        <v>5</v>
      </c>
      <c r="J98" s="46"/>
      <c r="K98" s="46"/>
    </row>
    <row r="99" spans="1:11" x14ac:dyDescent="0.15">
      <c r="A99" s="35"/>
      <c r="B99" s="45"/>
      <c r="C99" s="35"/>
      <c r="D99" s="35" t="s">
        <v>291</v>
      </c>
      <c r="E99" s="46"/>
      <c r="F99" s="46" t="s">
        <v>704</v>
      </c>
      <c r="G99" s="46" t="s">
        <v>704</v>
      </c>
      <c r="H99" s="46">
        <v>82</v>
      </c>
      <c r="I99" s="46">
        <v>49</v>
      </c>
      <c r="J99" s="46">
        <v>2</v>
      </c>
      <c r="K99" s="46"/>
    </row>
    <row r="100" spans="1:11" x14ac:dyDescent="0.15">
      <c r="A100" s="35"/>
      <c r="B100" s="45"/>
      <c r="C100" s="35"/>
      <c r="D100" s="35" t="s">
        <v>538</v>
      </c>
      <c r="E100" s="46"/>
      <c r="F100" s="46">
        <v>16</v>
      </c>
      <c r="G100" s="46">
        <v>6</v>
      </c>
      <c r="H100" s="46">
        <v>28</v>
      </c>
      <c r="I100" s="46">
        <v>7</v>
      </c>
      <c r="J100" s="46"/>
      <c r="K100" s="46"/>
    </row>
    <row r="101" spans="1:11" x14ac:dyDescent="0.15">
      <c r="A101" s="35"/>
      <c r="B101" s="45"/>
      <c r="C101" s="35"/>
      <c r="D101" s="35" t="s">
        <v>280</v>
      </c>
      <c r="E101" s="46"/>
      <c r="F101" s="46"/>
      <c r="G101" s="46"/>
      <c r="H101" s="46"/>
      <c r="I101" s="46">
        <v>4</v>
      </c>
      <c r="J101" s="46">
        <v>15</v>
      </c>
      <c r="K101" s="46"/>
    </row>
    <row r="102" spans="1:11" x14ac:dyDescent="0.15">
      <c r="A102" s="35"/>
      <c r="B102" s="45"/>
      <c r="C102" s="35"/>
      <c r="D102" s="35" t="s">
        <v>281</v>
      </c>
      <c r="E102" s="46"/>
      <c r="F102" s="46"/>
      <c r="G102" s="46"/>
      <c r="H102" s="46"/>
      <c r="I102" s="46"/>
      <c r="J102" s="46"/>
      <c r="K102" s="46">
        <v>3</v>
      </c>
    </row>
    <row r="103" spans="1:11" x14ac:dyDescent="0.15">
      <c r="A103" s="35"/>
      <c r="D103" s="35" t="s">
        <v>570</v>
      </c>
      <c r="E103" s="46"/>
      <c r="F103" s="46"/>
      <c r="G103" s="46"/>
      <c r="H103" s="46"/>
      <c r="I103" s="46"/>
      <c r="J103" s="46">
        <v>2</v>
      </c>
      <c r="K103" s="46"/>
    </row>
    <row r="104" spans="1:11" x14ac:dyDescent="0.15">
      <c r="A104" s="35"/>
      <c r="B104" s="45"/>
      <c r="C104" s="35"/>
      <c r="D104" s="35" t="s">
        <v>571</v>
      </c>
      <c r="E104" s="46"/>
      <c r="F104" s="46"/>
      <c r="G104" s="46"/>
      <c r="H104" s="46"/>
      <c r="I104" s="46"/>
      <c r="J104" s="46">
        <v>1</v>
      </c>
      <c r="K104" s="46">
        <v>21</v>
      </c>
    </row>
    <row r="105" spans="1:11" x14ac:dyDescent="0.15">
      <c r="A105" s="35"/>
      <c r="B105" s="45"/>
      <c r="C105" s="35"/>
      <c r="D105" s="35" t="s">
        <v>705</v>
      </c>
      <c r="E105" s="46"/>
      <c r="F105" s="46"/>
      <c r="G105" s="46"/>
      <c r="H105" s="46">
        <v>2</v>
      </c>
      <c r="I105" s="46">
        <v>1</v>
      </c>
      <c r="J105" s="46"/>
      <c r="K105" s="46"/>
    </row>
    <row r="106" spans="1:11" x14ac:dyDescent="0.15">
      <c r="A106" s="35"/>
      <c r="B106" s="45"/>
      <c r="C106" s="35"/>
      <c r="D106" s="35" t="s">
        <v>572</v>
      </c>
      <c r="E106" s="46"/>
      <c r="F106" s="46"/>
      <c r="G106" s="46"/>
      <c r="H106" s="46"/>
      <c r="I106" s="46">
        <v>1</v>
      </c>
      <c r="J106" s="46"/>
      <c r="K106" s="46"/>
    </row>
    <row r="107" spans="1:11" x14ac:dyDescent="0.15">
      <c r="A107" s="35"/>
      <c r="B107" s="43"/>
      <c r="C107" s="44"/>
      <c r="D107" s="44" t="s">
        <v>449</v>
      </c>
      <c r="E107" s="47" t="s">
        <v>450</v>
      </c>
      <c r="F107" s="47">
        <v>3</v>
      </c>
      <c r="G107" s="47">
        <v>3</v>
      </c>
      <c r="H107" s="47">
        <f>COUNT(H97:H106)</f>
        <v>5</v>
      </c>
      <c r="I107" s="47">
        <f>COUNT(I97:I106)</f>
        <v>6</v>
      </c>
      <c r="J107" s="47">
        <f>COUNT(J97:J106)</f>
        <v>4</v>
      </c>
      <c r="K107" s="47">
        <f>COUNT(K97:K106)</f>
        <v>2</v>
      </c>
    </row>
    <row r="108" spans="1:11" x14ac:dyDescent="0.15">
      <c r="A108" s="35"/>
      <c r="B108" s="45"/>
      <c r="C108" s="35"/>
      <c r="D108" s="35"/>
      <c r="E108" s="46"/>
      <c r="F108" s="46"/>
      <c r="G108" s="46"/>
      <c r="H108" s="46"/>
      <c r="I108" s="46"/>
      <c r="J108" s="46"/>
      <c r="K108" s="46"/>
    </row>
    <row r="109" spans="1:11" x14ac:dyDescent="0.15">
      <c r="A109" s="35"/>
      <c r="B109" s="45" t="s">
        <v>451</v>
      </c>
      <c r="C109" s="35"/>
      <c r="D109" s="35" t="s">
        <v>452</v>
      </c>
      <c r="E109" s="46"/>
      <c r="F109" s="46"/>
      <c r="G109" s="46">
        <v>1</v>
      </c>
      <c r="H109" s="46"/>
      <c r="I109" s="46"/>
      <c r="J109" s="46"/>
      <c r="K109" s="46"/>
    </row>
    <row r="110" spans="1:11" x14ac:dyDescent="0.15">
      <c r="A110" s="35"/>
      <c r="B110" s="45"/>
      <c r="C110" s="35"/>
      <c r="D110" s="44" t="s">
        <v>453</v>
      </c>
      <c r="E110" s="47">
        <v>0</v>
      </c>
      <c r="F110" s="47">
        <v>0</v>
      </c>
      <c r="G110" s="47">
        <v>1</v>
      </c>
      <c r="H110" s="47">
        <f>COUNT(H109)</f>
        <v>0</v>
      </c>
      <c r="I110" s="47">
        <f>COUNT(I109)</f>
        <v>0</v>
      </c>
      <c r="J110" s="47">
        <f>COUNT(J109)</f>
        <v>0</v>
      </c>
      <c r="K110" s="47">
        <f>COUNT(K109)</f>
        <v>0</v>
      </c>
    </row>
    <row r="111" spans="1:11" x14ac:dyDescent="0.15">
      <c r="A111" s="35"/>
      <c r="B111" s="45"/>
      <c r="C111" s="35"/>
      <c r="D111" s="44"/>
      <c r="E111" s="47"/>
      <c r="F111" s="47"/>
      <c r="G111" s="46"/>
      <c r="H111" s="47"/>
      <c r="I111" s="46"/>
      <c r="J111" s="46"/>
      <c r="K111" s="46"/>
    </row>
    <row r="112" spans="1:11" x14ac:dyDescent="0.15">
      <c r="A112" s="35" t="s">
        <v>736</v>
      </c>
      <c r="B112" s="45"/>
      <c r="C112" s="35"/>
      <c r="D112" s="44"/>
      <c r="E112" s="47"/>
      <c r="F112" s="47"/>
      <c r="G112" s="46"/>
      <c r="H112" s="47"/>
      <c r="I112" s="46"/>
      <c r="J112" s="46"/>
      <c r="K112" s="46"/>
    </row>
    <row r="113" spans="1:11" x14ac:dyDescent="0.15">
      <c r="A113" s="35"/>
      <c r="B113" s="45" t="s">
        <v>737</v>
      </c>
      <c r="C113" s="35"/>
      <c r="D113" s="35" t="s">
        <v>738</v>
      </c>
      <c r="E113" s="46"/>
      <c r="F113" s="46"/>
      <c r="G113" s="46"/>
      <c r="H113" s="46">
        <v>76</v>
      </c>
      <c r="I113" s="46">
        <v>31</v>
      </c>
      <c r="J113" s="46"/>
      <c r="K113" s="46"/>
    </row>
    <row r="114" spans="1:11" x14ac:dyDescent="0.15">
      <c r="A114" s="35"/>
      <c r="B114" s="45"/>
      <c r="C114" s="35"/>
      <c r="D114" s="35" t="s">
        <v>595</v>
      </c>
      <c r="E114" s="46"/>
      <c r="F114" s="46"/>
      <c r="G114" s="46"/>
      <c r="H114" s="46"/>
      <c r="I114" s="46"/>
      <c r="J114" s="46">
        <v>4</v>
      </c>
      <c r="K114" s="46">
        <v>1</v>
      </c>
    </row>
    <row r="115" spans="1:11" x14ac:dyDescent="0.15">
      <c r="A115" s="35"/>
      <c r="B115" s="45"/>
      <c r="C115" s="35"/>
      <c r="D115" s="35" t="s">
        <v>539</v>
      </c>
      <c r="E115" s="46"/>
      <c r="F115" s="46"/>
      <c r="G115" s="46"/>
      <c r="H115" s="46"/>
      <c r="I115" s="46"/>
      <c r="J115" s="46"/>
      <c r="K115" s="46">
        <v>12</v>
      </c>
    </row>
    <row r="116" spans="1:11" x14ac:dyDescent="0.15">
      <c r="A116" s="35"/>
      <c r="B116" s="45"/>
      <c r="C116" s="35"/>
      <c r="D116" s="35" t="s">
        <v>596</v>
      </c>
      <c r="E116" s="46"/>
      <c r="F116" s="46"/>
      <c r="G116" s="46"/>
      <c r="H116" s="46"/>
      <c r="I116" s="46"/>
      <c r="J116" s="46"/>
      <c r="K116" s="46"/>
    </row>
    <row r="117" spans="1:11" x14ac:dyDescent="0.15">
      <c r="A117" s="35"/>
      <c r="B117" s="45"/>
      <c r="C117" s="35"/>
      <c r="D117" s="35" t="s">
        <v>344</v>
      </c>
      <c r="E117" s="46"/>
      <c r="F117" s="46"/>
      <c r="G117" s="46"/>
      <c r="H117" s="46"/>
      <c r="I117" s="46"/>
      <c r="J117" s="46"/>
      <c r="K117" s="46"/>
    </row>
    <row r="118" spans="1:11" x14ac:dyDescent="0.15">
      <c r="A118" s="35"/>
      <c r="B118" s="45"/>
      <c r="C118" s="35"/>
      <c r="D118" s="35" t="s">
        <v>345</v>
      </c>
      <c r="E118" s="46"/>
      <c r="F118" s="46"/>
      <c r="G118" s="46"/>
      <c r="H118" s="46"/>
      <c r="I118" s="46"/>
      <c r="J118" s="46"/>
      <c r="K118" s="46"/>
    </row>
    <row r="119" spans="1:11" x14ac:dyDescent="0.15">
      <c r="A119" s="44"/>
      <c r="B119" s="43"/>
      <c r="C119" s="44"/>
      <c r="D119" s="44" t="s">
        <v>346</v>
      </c>
      <c r="E119" s="47">
        <v>0</v>
      </c>
      <c r="F119" s="47">
        <v>0</v>
      </c>
      <c r="G119" s="47">
        <v>0</v>
      </c>
      <c r="H119" s="47">
        <f>COUNT(H113:H118)</f>
        <v>1</v>
      </c>
      <c r="I119" s="47">
        <f>COUNT(I113:I118)</f>
        <v>1</v>
      </c>
      <c r="J119" s="47">
        <f>COUNT(J113:J118)</f>
        <v>1</v>
      </c>
      <c r="K119" s="47">
        <f>COUNT(K113:K118)</f>
        <v>2</v>
      </c>
    </row>
    <row r="120" spans="1:11" x14ac:dyDescent="0.15">
      <c r="A120" s="35" t="s">
        <v>544</v>
      </c>
      <c r="B120" s="45"/>
      <c r="C120" s="35"/>
      <c r="D120" s="35"/>
      <c r="E120" s="46"/>
      <c r="F120" s="46"/>
      <c r="G120" s="46"/>
      <c r="H120" s="46"/>
      <c r="I120" s="46"/>
      <c r="J120" s="46"/>
      <c r="K120" s="46"/>
    </row>
    <row r="121" spans="1:11" x14ac:dyDescent="0.15">
      <c r="A121" s="35"/>
      <c r="B121" s="45" t="s">
        <v>347</v>
      </c>
      <c r="C121" s="35"/>
      <c r="D121" s="35" t="s">
        <v>706</v>
      </c>
      <c r="E121" s="46"/>
      <c r="F121" s="46"/>
      <c r="G121" s="46"/>
      <c r="H121" s="46"/>
      <c r="I121" s="46"/>
      <c r="J121" s="46" t="s">
        <v>478</v>
      </c>
      <c r="K121" s="46"/>
    </row>
    <row r="122" spans="1:11" x14ac:dyDescent="0.15">
      <c r="A122" s="35"/>
      <c r="B122" s="45"/>
      <c r="C122" s="35"/>
      <c r="D122" s="35" t="s">
        <v>479</v>
      </c>
      <c r="E122" s="46"/>
      <c r="F122" s="46"/>
      <c r="G122" s="46"/>
      <c r="H122" s="46">
        <v>4</v>
      </c>
      <c r="I122" s="46">
        <v>3</v>
      </c>
      <c r="J122" s="46"/>
      <c r="K122" s="46"/>
    </row>
    <row r="123" spans="1:11" x14ac:dyDescent="0.15">
      <c r="A123" s="35"/>
      <c r="B123" s="45"/>
      <c r="C123" s="35"/>
      <c r="D123" s="35" t="s">
        <v>480</v>
      </c>
      <c r="E123" s="46"/>
      <c r="F123" s="46"/>
      <c r="G123" s="46"/>
      <c r="H123" s="46">
        <v>8</v>
      </c>
      <c r="I123" s="46">
        <v>8</v>
      </c>
      <c r="J123" s="46"/>
      <c r="K123" s="46"/>
    </row>
    <row r="124" spans="1:11" s="42" customFormat="1" x14ac:dyDescent="0.15">
      <c r="A124" s="35"/>
      <c r="B124" s="45"/>
      <c r="C124" s="35"/>
      <c r="D124" s="35" t="s">
        <v>481</v>
      </c>
      <c r="E124" s="46"/>
      <c r="F124" s="46"/>
      <c r="G124" s="46"/>
      <c r="H124" s="46"/>
      <c r="I124" s="46"/>
      <c r="J124" s="46">
        <v>2</v>
      </c>
      <c r="K124" s="46"/>
    </row>
    <row r="125" spans="1:11" s="42" customFormat="1" x14ac:dyDescent="0.15">
      <c r="A125" s="35"/>
      <c r="B125" s="45"/>
      <c r="C125" s="35"/>
      <c r="D125" s="35" t="s">
        <v>482</v>
      </c>
      <c r="E125" s="46"/>
      <c r="F125" s="46"/>
      <c r="G125" s="46"/>
      <c r="H125" s="46">
        <v>4</v>
      </c>
      <c r="I125" s="46">
        <v>4</v>
      </c>
      <c r="J125" s="46"/>
      <c r="K125" s="46"/>
    </row>
    <row r="126" spans="1:11" x14ac:dyDescent="0.15">
      <c r="A126" s="35"/>
      <c r="B126" s="45"/>
      <c r="C126" s="35"/>
      <c r="D126" s="35" t="s">
        <v>483</v>
      </c>
      <c r="E126" s="46"/>
      <c r="F126" s="46"/>
      <c r="G126" s="46"/>
      <c r="H126" s="46"/>
      <c r="I126" s="46"/>
      <c r="J126" s="46"/>
      <c r="K126" s="46">
        <v>1</v>
      </c>
    </row>
    <row r="127" spans="1:11" x14ac:dyDescent="0.15">
      <c r="A127" s="35"/>
      <c r="B127" s="45"/>
      <c r="C127" s="35"/>
      <c r="D127" s="35" t="s">
        <v>652</v>
      </c>
      <c r="E127" s="46" t="s">
        <v>469</v>
      </c>
      <c r="F127" s="46"/>
      <c r="G127" s="46"/>
      <c r="H127" s="46"/>
      <c r="I127" s="46"/>
      <c r="J127" s="46"/>
      <c r="K127" s="46"/>
    </row>
    <row r="128" spans="1:11" s="42" customFormat="1" x14ac:dyDescent="0.15">
      <c r="A128" s="44"/>
      <c r="B128" s="45"/>
      <c r="C128" s="35"/>
      <c r="D128" s="44" t="s">
        <v>707</v>
      </c>
      <c r="E128" s="47">
        <v>1</v>
      </c>
      <c r="F128" s="47">
        <v>0</v>
      </c>
      <c r="G128" s="47">
        <v>0</v>
      </c>
      <c r="H128" s="47">
        <f>COUNT(H121:H127)</f>
        <v>3</v>
      </c>
      <c r="I128" s="47">
        <f>COUNT(I121:I127)</f>
        <v>3</v>
      </c>
      <c r="J128" s="47">
        <f>COUNT(J121:J127)</f>
        <v>1</v>
      </c>
      <c r="K128" s="47">
        <f>COUNT(K121:K127)</f>
        <v>1</v>
      </c>
    </row>
    <row r="129" spans="1:11" s="42" customFormat="1" x14ac:dyDescent="0.15">
      <c r="A129" s="44"/>
      <c r="B129" s="45"/>
      <c r="C129" s="35"/>
      <c r="D129" s="44"/>
      <c r="E129" s="47"/>
      <c r="F129" s="47"/>
      <c r="G129" s="47"/>
      <c r="H129" s="47"/>
      <c r="I129" s="47"/>
      <c r="J129" s="47"/>
      <c r="K129" s="47"/>
    </row>
    <row r="130" spans="1:11" s="42" customFormat="1" x14ac:dyDescent="0.15">
      <c r="A130" s="44"/>
      <c r="B130" s="35" t="s">
        <v>708</v>
      </c>
      <c r="C130" s="35"/>
      <c r="D130" s="35"/>
      <c r="E130" s="47" t="s">
        <v>469</v>
      </c>
      <c r="F130" s="47"/>
      <c r="G130" s="47"/>
      <c r="H130" s="47"/>
      <c r="I130" s="47"/>
      <c r="J130" s="47"/>
      <c r="K130" s="47"/>
    </row>
    <row r="131" spans="1:11" s="42" customFormat="1" x14ac:dyDescent="0.15">
      <c r="A131" s="44"/>
      <c r="B131" s="35" t="s">
        <v>709</v>
      </c>
      <c r="C131" s="35"/>
      <c r="D131" s="35"/>
      <c r="E131" s="46" t="s">
        <v>469</v>
      </c>
      <c r="F131" s="47"/>
      <c r="G131" s="47"/>
      <c r="H131" s="47"/>
      <c r="I131" s="47"/>
      <c r="J131" s="47"/>
      <c r="K131" s="47"/>
    </row>
    <row r="132" spans="1:11" s="42" customFormat="1" x14ac:dyDescent="0.15">
      <c r="A132" s="44"/>
      <c r="B132" s="35"/>
      <c r="C132" s="35"/>
      <c r="D132" s="35"/>
      <c r="E132" s="46"/>
      <c r="F132" s="47"/>
      <c r="G132" s="47"/>
      <c r="H132" s="47"/>
      <c r="I132" s="47"/>
      <c r="J132" s="47"/>
      <c r="K132" s="47"/>
    </row>
    <row r="133" spans="1:11" s="42" customFormat="1" x14ac:dyDescent="0.15">
      <c r="A133" s="44"/>
      <c r="B133" s="45" t="s">
        <v>545</v>
      </c>
      <c r="C133" s="35"/>
      <c r="D133" s="35" t="s">
        <v>653</v>
      </c>
      <c r="E133" s="46">
        <v>12</v>
      </c>
      <c r="F133" s="46"/>
      <c r="G133" s="46"/>
      <c r="H133" s="46"/>
      <c r="I133" s="46"/>
      <c r="J133" s="46"/>
      <c r="K133" s="46"/>
    </row>
    <row r="134" spans="1:11" s="42" customFormat="1" x14ac:dyDescent="0.15">
      <c r="A134" s="44"/>
      <c r="B134" s="45"/>
      <c r="C134" s="35"/>
      <c r="D134" s="35" t="s">
        <v>127</v>
      </c>
      <c r="E134" s="46" t="s">
        <v>469</v>
      </c>
      <c r="F134" s="46"/>
      <c r="G134" s="46"/>
      <c r="H134" s="46"/>
      <c r="I134" s="46"/>
      <c r="J134" s="46"/>
      <c r="K134" s="46"/>
    </row>
    <row r="135" spans="1:11" s="42" customFormat="1" x14ac:dyDescent="0.15">
      <c r="A135" s="44"/>
      <c r="B135" s="45"/>
      <c r="C135" s="35"/>
      <c r="D135" s="35" t="s">
        <v>546</v>
      </c>
      <c r="E135" s="46"/>
      <c r="F135" s="46">
        <v>1</v>
      </c>
      <c r="G135" s="46"/>
      <c r="H135" s="46"/>
      <c r="I135" s="46"/>
      <c r="J135" s="46"/>
      <c r="K135" s="46"/>
    </row>
    <row r="136" spans="1:11" s="42" customFormat="1" x14ac:dyDescent="0.15">
      <c r="A136" s="44"/>
      <c r="B136" s="45"/>
      <c r="C136" s="35"/>
      <c r="D136" s="35" t="s">
        <v>654</v>
      </c>
      <c r="E136" s="46"/>
      <c r="F136" s="46"/>
      <c r="G136" s="46"/>
      <c r="H136" s="46"/>
      <c r="I136" s="46">
        <v>2</v>
      </c>
      <c r="J136" s="46">
        <v>1</v>
      </c>
      <c r="K136" s="46"/>
    </row>
    <row r="137" spans="1:11" s="42" customFormat="1" x14ac:dyDescent="0.15">
      <c r="A137" s="44"/>
      <c r="B137" s="45"/>
      <c r="C137" s="35"/>
      <c r="D137" s="35" t="s">
        <v>655</v>
      </c>
      <c r="E137" s="46"/>
      <c r="F137" s="46"/>
      <c r="G137" s="46"/>
      <c r="H137" s="46"/>
      <c r="I137" s="46"/>
      <c r="J137" s="46"/>
      <c r="K137" s="46">
        <v>4</v>
      </c>
    </row>
    <row r="138" spans="1:11" s="42" customFormat="1" x14ac:dyDescent="0.15">
      <c r="A138" s="44"/>
      <c r="B138" s="45"/>
      <c r="C138" s="35"/>
      <c r="D138" s="44" t="s">
        <v>656</v>
      </c>
      <c r="E138" s="47">
        <v>2</v>
      </c>
      <c r="F138" s="47">
        <v>1</v>
      </c>
      <c r="G138" s="47">
        <v>0</v>
      </c>
      <c r="H138" s="47">
        <f>COUNT(H133:H137)</f>
        <v>0</v>
      </c>
      <c r="I138" s="47">
        <f>COUNT(I133:I137)</f>
        <v>1</v>
      </c>
      <c r="J138" s="47">
        <f>COUNT(J133:J137)</f>
        <v>1</v>
      </c>
      <c r="K138" s="47">
        <f>COUNT(K133:K137)</f>
        <v>1</v>
      </c>
    </row>
    <row r="139" spans="1:11" s="42" customFormat="1" x14ac:dyDescent="0.15">
      <c r="A139" s="44"/>
      <c r="B139" s="45"/>
      <c r="C139" s="35"/>
      <c r="D139" s="44"/>
      <c r="E139" s="46"/>
      <c r="F139" s="47"/>
      <c r="G139" s="47"/>
      <c r="H139" s="47"/>
      <c r="I139" s="47"/>
      <c r="J139" s="47"/>
      <c r="K139" s="47"/>
    </row>
    <row r="140" spans="1:11" s="42" customFormat="1" x14ac:dyDescent="0.15">
      <c r="A140" s="35" t="s">
        <v>657</v>
      </c>
      <c r="B140" s="45"/>
      <c r="C140" s="35"/>
      <c r="D140" s="44"/>
      <c r="E140" s="46"/>
      <c r="F140" s="47"/>
      <c r="G140" s="47"/>
      <c r="H140" s="47"/>
      <c r="I140" s="47"/>
      <c r="J140" s="47"/>
      <c r="K140" s="47"/>
    </row>
    <row r="141" spans="1:11" x14ac:dyDescent="0.15">
      <c r="A141" s="35"/>
      <c r="B141" s="45" t="s">
        <v>658</v>
      </c>
      <c r="C141" s="45"/>
      <c r="D141" s="35" t="s">
        <v>659</v>
      </c>
      <c r="E141" s="46" t="s">
        <v>469</v>
      </c>
      <c r="F141" s="46"/>
      <c r="G141" s="46"/>
      <c r="H141" s="46"/>
      <c r="I141" s="46"/>
      <c r="J141" s="46"/>
      <c r="K141" s="46"/>
    </row>
    <row r="142" spans="1:11" x14ac:dyDescent="0.15">
      <c r="A142" s="35"/>
      <c r="B142" s="45"/>
      <c r="C142" s="45"/>
      <c r="D142" s="44" t="s">
        <v>113</v>
      </c>
      <c r="E142" s="47">
        <v>1</v>
      </c>
      <c r="F142" s="47">
        <v>0</v>
      </c>
      <c r="G142" s="47">
        <v>0</v>
      </c>
      <c r="H142" s="47">
        <f>COUNT(H141)</f>
        <v>0</v>
      </c>
      <c r="I142" s="47">
        <f>COUNT(I141)</f>
        <v>0</v>
      </c>
      <c r="J142" s="47">
        <f>COUNT(J141)</f>
        <v>0</v>
      </c>
      <c r="K142" s="47">
        <f>COUNT(K141)</f>
        <v>0</v>
      </c>
    </row>
    <row r="143" spans="1:11" x14ac:dyDescent="0.15">
      <c r="A143" s="35"/>
      <c r="B143" s="45"/>
      <c r="C143" s="45"/>
      <c r="D143" s="35"/>
      <c r="E143" s="46"/>
      <c r="F143" s="46"/>
      <c r="G143" s="46"/>
      <c r="H143" s="46"/>
      <c r="I143" s="46"/>
      <c r="J143" s="46"/>
      <c r="K143" s="46"/>
    </row>
    <row r="144" spans="1:11" x14ac:dyDescent="0.15">
      <c r="A144" s="35"/>
      <c r="B144" s="45"/>
      <c r="C144" s="45"/>
      <c r="D144" s="35"/>
      <c r="E144" s="46"/>
      <c r="F144" s="46"/>
      <c r="G144" s="46"/>
      <c r="H144" s="46"/>
      <c r="I144" s="46"/>
      <c r="J144" s="46"/>
      <c r="K144" s="46"/>
    </row>
    <row r="145" spans="1:11" x14ac:dyDescent="0.15">
      <c r="A145" s="35"/>
      <c r="B145" s="45" t="s">
        <v>114</v>
      </c>
      <c r="C145" s="45"/>
      <c r="D145" s="45" t="s">
        <v>115</v>
      </c>
      <c r="E145" s="46" t="s">
        <v>469</v>
      </c>
      <c r="F145" s="46">
        <v>1</v>
      </c>
      <c r="G145" s="46"/>
      <c r="H145" s="46"/>
      <c r="I145" s="46"/>
      <c r="J145" s="46"/>
      <c r="K145" s="46"/>
    </row>
    <row r="146" spans="1:11" x14ac:dyDescent="0.15">
      <c r="A146" s="35"/>
      <c r="B146" s="45"/>
      <c r="C146" s="45"/>
      <c r="D146" s="45" t="s">
        <v>506</v>
      </c>
      <c r="E146" s="46"/>
      <c r="F146" s="46"/>
      <c r="G146" s="46"/>
      <c r="H146" s="46">
        <v>1</v>
      </c>
      <c r="I146" s="46"/>
      <c r="J146" s="46"/>
      <c r="K146" s="46"/>
    </row>
    <row r="147" spans="1:11" x14ac:dyDescent="0.15">
      <c r="A147" s="35"/>
      <c r="B147" s="45"/>
      <c r="C147" s="45"/>
      <c r="D147" s="45" t="s">
        <v>507</v>
      </c>
      <c r="E147" s="46"/>
      <c r="F147" s="46">
        <v>2</v>
      </c>
      <c r="G147" s="46"/>
      <c r="H147" s="46"/>
      <c r="I147" s="46"/>
      <c r="J147" s="46"/>
      <c r="K147" s="46"/>
    </row>
    <row r="148" spans="1:11" x14ac:dyDescent="0.15">
      <c r="A148" s="35"/>
      <c r="B148" s="45"/>
      <c r="C148" s="45"/>
      <c r="D148" s="35" t="s">
        <v>505</v>
      </c>
      <c r="E148" s="46"/>
      <c r="F148" s="46"/>
      <c r="G148" s="46"/>
      <c r="H148" s="46">
        <v>1</v>
      </c>
      <c r="I148" s="46"/>
      <c r="J148" s="46"/>
      <c r="K148" s="46"/>
    </row>
    <row r="149" spans="1:11" x14ac:dyDescent="0.15">
      <c r="A149" s="35"/>
      <c r="B149" s="45"/>
      <c r="C149" s="45"/>
      <c r="D149" s="45" t="s">
        <v>394</v>
      </c>
      <c r="E149" s="46"/>
      <c r="F149" s="46"/>
      <c r="G149" s="46"/>
      <c r="H149" s="46"/>
      <c r="I149" s="46"/>
      <c r="J149" s="46"/>
      <c r="K149" s="46">
        <v>1</v>
      </c>
    </row>
    <row r="150" spans="1:11" x14ac:dyDescent="0.15">
      <c r="A150" s="35"/>
      <c r="B150" s="45"/>
      <c r="C150" s="45"/>
      <c r="D150" s="45" t="s">
        <v>395</v>
      </c>
      <c r="E150" s="46"/>
      <c r="F150" s="46"/>
      <c r="G150" s="46"/>
      <c r="H150" s="46"/>
      <c r="I150" s="46">
        <v>5</v>
      </c>
      <c r="J150" s="46"/>
      <c r="K150" s="46"/>
    </row>
    <row r="151" spans="1:11" x14ac:dyDescent="0.15">
      <c r="A151" s="35"/>
      <c r="B151" s="45"/>
      <c r="C151" s="45"/>
      <c r="D151" s="44" t="s">
        <v>237</v>
      </c>
      <c r="E151" s="47">
        <v>1</v>
      </c>
      <c r="F151" s="47">
        <v>2</v>
      </c>
      <c r="G151" s="47">
        <v>2</v>
      </c>
      <c r="H151" s="47">
        <f>COUNT(H145:H150)</f>
        <v>2</v>
      </c>
      <c r="I151" s="47">
        <f>COUNT(I145:I150)</f>
        <v>1</v>
      </c>
      <c r="J151" s="47">
        <f>COUNT(J145:J150)</f>
        <v>0</v>
      </c>
      <c r="K151" s="47">
        <f>COUNT(K145:K150)</f>
        <v>1</v>
      </c>
    </row>
    <row r="152" spans="1:11" x14ac:dyDescent="0.15">
      <c r="A152" s="35"/>
      <c r="B152" s="45"/>
      <c r="C152" s="45"/>
      <c r="D152" s="45"/>
      <c r="E152" s="46"/>
      <c r="F152" s="46"/>
      <c r="G152" s="46"/>
      <c r="H152" s="46"/>
      <c r="I152" s="46"/>
      <c r="J152" s="46"/>
      <c r="K152" s="46"/>
    </row>
    <row r="153" spans="1:11" x14ac:dyDescent="0.15">
      <c r="B153" s="45"/>
      <c r="C153" s="45"/>
      <c r="D153" s="45"/>
      <c r="E153" s="46"/>
      <c r="F153" s="46"/>
      <c r="G153" s="46"/>
      <c r="H153" s="46"/>
      <c r="I153" s="46"/>
      <c r="J153" s="46"/>
      <c r="K153" s="46"/>
    </row>
    <row r="154" spans="1:11" x14ac:dyDescent="0.15">
      <c r="A154" s="35"/>
      <c r="B154" s="45" t="s">
        <v>396</v>
      </c>
      <c r="C154" s="45"/>
      <c r="D154" s="45" t="s">
        <v>509</v>
      </c>
      <c r="E154" s="46"/>
      <c r="F154" s="46"/>
      <c r="G154" s="46"/>
      <c r="H154" s="46"/>
      <c r="I154" s="46">
        <v>1</v>
      </c>
      <c r="J154" s="46"/>
      <c r="K154" s="46"/>
    </row>
    <row r="155" spans="1:11" x14ac:dyDescent="0.15">
      <c r="A155" s="35"/>
      <c r="B155" s="45"/>
      <c r="C155" s="45"/>
      <c r="D155" s="45" t="s">
        <v>510</v>
      </c>
      <c r="E155" s="46"/>
      <c r="F155" s="46"/>
      <c r="G155" s="46"/>
      <c r="H155" s="46">
        <v>4</v>
      </c>
      <c r="I155" s="46"/>
      <c r="J155" s="46"/>
      <c r="K155" s="46"/>
    </row>
    <row r="156" spans="1:11" x14ac:dyDescent="0.15">
      <c r="A156" s="35"/>
      <c r="B156" s="45"/>
      <c r="C156" s="45"/>
      <c r="D156" s="45" t="s">
        <v>511</v>
      </c>
      <c r="E156" s="46"/>
      <c r="F156" s="46"/>
      <c r="G156" s="46"/>
      <c r="H156" s="46"/>
      <c r="I156" s="46">
        <v>1</v>
      </c>
      <c r="J156" s="46"/>
      <c r="K156" s="46"/>
    </row>
    <row r="157" spans="1:11" x14ac:dyDescent="0.15">
      <c r="A157" s="35"/>
      <c r="B157" s="45"/>
      <c r="C157" s="45"/>
      <c r="D157" s="35" t="s">
        <v>508</v>
      </c>
      <c r="E157" s="46"/>
      <c r="F157" s="46"/>
      <c r="G157" s="46"/>
      <c r="H157" s="46">
        <v>1</v>
      </c>
      <c r="I157" s="46"/>
      <c r="J157" s="46"/>
      <c r="K157" s="46"/>
    </row>
    <row r="158" spans="1:11" x14ac:dyDescent="0.15">
      <c r="A158" s="35"/>
      <c r="B158" s="45"/>
      <c r="C158" s="45"/>
      <c r="D158" s="44" t="s">
        <v>425</v>
      </c>
      <c r="E158" s="47">
        <v>0</v>
      </c>
      <c r="F158" s="47">
        <v>0</v>
      </c>
      <c r="G158" s="47">
        <v>0</v>
      </c>
      <c r="H158" s="47">
        <f>COUNT(H154:H157)</f>
        <v>2</v>
      </c>
      <c r="I158" s="47">
        <f>COUNT(I154:I157)</f>
        <v>2</v>
      </c>
      <c r="J158" s="47">
        <f>COUNT(J154:J157)</f>
        <v>0</v>
      </c>
      <c r="K158" s="47">
        <f>COUNT(K154:K157)</f>
        <v>0</v>
      </c>
    </row>
    <row r="159" spans="1:11" x14ac:dyDescent="0.15">
      <c r="B159" s="45"/>
      <c r="C159" s="45"/>
      <c r="D159" s="35"/>
      <c r="E159" s="46"/>
      <c r="F159" s="46"/>
      <c r="G159" s="46"/>
      <c r="H159" s="46"/>
      <c r="I159" s="46"/>
      <c r="J159" s="46"/>
      <c r="K159" s="46"/>
    </row>
    <row r="160" spans="1:11" x14ac:dyDescent="0.15">
      <c r="A160" s="35"/>
      <c r="B160" s="45" t="s">
        <v>405</v>
      </c>
      <c r="C160" s="45"/>
      <c r="D160" s="35" t="s">
        <v>406</v>
      </c>
      <c r="E160" s="46"/>
      <c r="F160" s="46"/>
      <c r="G160" s="46"/>
      <c r="H160" s="46">
        <v>1</v>
      </c>
      <c r="I160" s="46"/>
      <c r="J160" s="46"/>
      <c r="K160" s="46"/>
    </row>
    <row r="161" spans="1:11" x14ac:dyDescent="0.15">
      <c r="A161" s="35"/>
      <c r="B161" s="45"/>
      <c r="C161" s="35"/>
      <c r="D161" s="35" t="s">
        <v>407</v>
      </c>
      <c r="E161" s="46"/>
      <c r="F161" s="46"/>
      <c r="G161" s="46"/>
      <c r="H161" s="46"/>
      <c r="I161" s="46"/>
      <c r="J161" s="46"/>
      <c r="K161" s="46">
        <v>1</v>
      </c>
    </row>
    <row r="162" spans="1:11" x14ac:dyDescent="0.15">
      <c r="A162" s="35"/>
      <c r="B162" s="45"/>
      <c r="C162" s="35"/>
      <c r="D162" s="44" t="s">
        <v>106</v>
      </c>
      <c r="E162" s="47">
        <v>0</v>
      </c>
      <c r="F162" s="47">
        <v>0</v>
      </c>
      <c r="G162" s="47">
        <v>0</v>
      </c>
      <c r="H162" s="47">
        <f>COUNT(H160:H161)</f>
        <v>1</v>
      </c>
      <c r="I162" s="47">
        <f>COUNT(I160:I161)</f>
        <v>0</v>
      </c>
      <c r="J162" s="47">
        <f>COUNT(J160:J161)</f>
        <v>0</v>
      </c>
      <c r="K162" s="47">
        <f>COUNT(K160:K161)</f>
        <v>1</v>
      </c>
    </row>
    <row r="163" spans="1:11" x14ac:dyDescent="0.15">
      <c r="A163" s="35"/>
      <c r="B163" s="45"/>
      <c r="C163" s="35"/>
      <c r="D163" s="35"/>
      <c r="E163" s="46"/>
      <c r="F163" s="46"/>
      <c r="G163" s="46"/>
      <c r="H163" s="46"/>
      <c r="I163" s="46"/>
      <c r="J163" s="46"/>
      <c r="K163" s="46"/>
    </row>
    <row r="164" spans="1:11" x14ac:dyDescent="0.15">
      <c r="B164" s="35" t="s">
        <v>408</v>
      </c>
      <c r="C164" s="35"/>
      <c r="D164" s="35" t="s">
        <v>409</v>
      </c>
      <c r="E164" s="46"/>
      <c r="F164" s="46"/>
      <c r="G164" s="46"/>
      <c r="H164" s="46">
        <v>6</v>
      </c>
      <c r="I164" s="46"/>
      <c r="J164" s="46"/>
      <c r="K164" s="46"/>
    </row>
    <row r="165" spans="1:11" x14ac:dyDescent="0.15">
      <c r="A165" s="35"/>
      <c r="B165" s="45"/>
      <c r="C165" s="45"/>
      <c r="D165" s="44" t="s">
        <v>107</v>
      </c>
      <c r="E165" s="47">
        <v>0</v>
      </c>
      <c r="F165" s="47">
        <v>0</v>
      </c>
      <c r="G165" s="47">
        <v>0</v>
      </c>
      <c r="H165" s="47">
        <f>COUNT(H164)</f>
        <v>1</v>
      </c>
      <c r="I165" s="47">
        <f>COUNT(I164)</f>
        <v>0</v>
      </c>
      <c r="J165" s="47">
        <f>COUNT(J164)</f>
        <v>0</v>
      </c>
      <c r="K165" s="47">
        <f>COUNT(K164)</f>
        <v>0</v>
      </c>
    </row>
    <row r="166" spans="1:11" x14ac:dyDescent="0.15">
      <c r="A166" s="35"/>
      <c r="B166" s="45"/>
      <c r="C166" s="45"/>
      <c r="D166" s="44"/>
      <c r="E166" s="46"/>
      <c r="F166" s="46"/>
      <c r="G166" s="46"/>
      <c r="H166" s="46"/>
      <c r="I166" s="46"/>
      <c r="J166" s="46"/>
      <c r="K166" s="46"/>
    </row>
    <row r="167" spans="1:11" x14ac:dyDescent="0.15">
      <c r="A167" s="35" t="s">
        <v>410</v>
      </c>
      <c r="B167" s="45"/>
      <c r="C167" s="45"/>
      <c r="D167" s="44"/>
      <c r="E167" s="46"/>
      <c r="F167" s="46"/>
      <c r="G167" s="46"/>
      <c r="H167" s="46"/>
      <c r="I167" s="46"/>
      <c r="J167" s="46"/>
      <c r="K167" s="46"/>
    </row>
    <row r="168" spans="1:11" x14ac:dyDescent="0.15">
      <c r="A168" s="35"/>
      <c r="B168" s="45" t="s">
        <v>411</v>
      </c>
      <c r="C168" s="45"/>
      <c r="D168" s="35" t="s">
        <v>412</v>
      </c>
      <c r="E168" s="46"/>
      <c r="F168" s="46"/>
      <c r="G168" s="46"/>
      <c r="H168" s="46">
        <v>4</v>
      </c>
      <c r="I168" s="46"/>
      <c r="J168" s="46"/>
      <c r="K168" s="46"/>
    </row>
    <row r="169" spans="1:11" x14ac:dyDescent="0.15">
      <c r="A169" s="35"/>
      <c r="B169" s="45"/>
      <c r="C169" s="45"/>
      <c r="D169" s="35" t="s">
        <v>687</v>
      </c>
      <c r="E169" s="46"/>
      <c r="F169" s="46"/>
      <c r="G169" s="46"/>
      <c r="H169" s="46"/>
      <c r="I169" s="46"/>
      <c r="J169" s="46">
        <v>1</v>
      </c>
      <c r="K169" s="46"/>
    </row>
    <row r="170" spans="1:11" x14ac:dyDescent="0.15">
      <c r="A170" s="35"/>
      <c r="B170" s="45"/>
      <c r="C170" s="45"/>
      <c r="D170" s="44" t="s">
        <v>108</v>
      </c>
      <c r="E170" s="47">
        <v>0</v>
      </c>
      <c r="F170" s="47">
        <v>0</v>
      </c>
      <c r="G170" s="47">
        <v>0</v>
      </c>
      <c r="H170" s="47">
        <f>COUNT(H168:H169)</f>
        <v>1</v>
      </c>
      <c r="I170" s="47">
        <f>COUNT(I168:I169)</f>
        <v>0</v>
      </c>
      <c r="J170" s="47">
        <f>COUNT(J168:J169)</f>
        <v>1</v>
      </c>
      <c r="K170" s="47">
        <f>COUNT(K168:K169)</f>
        <v>0</v>
      </c>
    </row>
    <row r="171" spans="1:11" x14ac:dyDescent="0.15">
      <c r="A171" s="35"/>
      <c r="B171" s="45"/>
      <c r="C171" s="35"/>
      <c r="D171" s="35"/>
      <c r="E171" s="46"/>
      <c r="F171" s="46"/>
      <c r="G171" s="46"/>
      <c r="H171" s="46"/>
      <c r="I171" s="46"/>
      <c r="J171" s="46"/>
      <c r="K171" s="46"/>
    </row>
    <row r="172" spans="1:11" x14ac:dyDescent="0.15">
      <c r="A172" s="35" t="s">
        <v>413</v>
      </c>
      <c r="B172" s="45"/>
      <c r="C172" s="35"/>
      <c r="D172" s="35"/>
      <c r="E172" s="46"/>
      <c r="F172" s="46"/>
      <c r="G172" s="46"/>
      <c r="H172" s="46"/>
      <c r="I172" s="46"/>
      <c r="J172" s="46"/>
      <c r="K172" s="46"/>
    </row>
    <row r="173" spans="1:11" x14ac:dyDescent="0.15">
      <c r="A173" s="35"/>
      <c r="B173" s="45" t="s">
        <v>414</v>
      </c>
      <c r="C173" s="35"/>
      <c r="D173" s="35" t="s">
        <v>688</v>
      </c>
      <c r="E173" s="46" t="s">
        <v>469</v>
      </c>
      <c r="F173" s="46"/>
      <c r="G173" s="46"/>
      <c r="H173" s="46"/>
      <c r="I173" s="46"/>
      <c r="J173" s="46"/>
      <c r="K173" s="46"/>
    </row>
    <row r="174" spans="1:11" x14ac:dyDescent="0.15">
      <c r="A174" s="35"/>
      <c r="B174" s="45"/>
      <c r="C174" s="35"/>
      <c r="D174" s="35" t="s">
        <v>689</v>
      </c>
      <c r="E174" s="46"/>
      <c r="F174" s="46"/>
      <c r="G174" s="46"/>
      <c r="H174" s="46">
        <v>2</v>
      </c>
      <c r="I174" s="46"/>
      <c r="J174" s="46"/>
      <c r="K174" s="46"/>
    </row>
    <row r="175" spans="1:11" x14ac:dyDescent="0.15">
      <c r="A175" s="35"/>
      <c r="B175" s="45"/>
      <c r="C175" s="35"/>
      <c r="D175" s="35" t="s">
        <v>690</v>
      </c>
      <c r="E175" s="46"/>
      <c r="F175" s="46"/>
      <c r="G175" s="46"/>
      <c r="H175" s="46"/>
      <c r="I175" s="46">
        <v>1</v>
      </c>
      <c r="J175" s="46"/>
      <c r="K175" s="46"/>
    </row>
    <row r="176" spans="1:11" x14ac:dyDescent="0.15">
      <c r="A176" s="35"/>
      <c r="B176" s="45"/>
      <c r="C176" s="35"/>
      <c r="D176" s="35" t="s">
        <v>472</v>
      </c>
      <c r="E176" s="46"/>
      <c r="F176" s="46"/>
      <c r="G176" s="46"/>
      <c r="H176" s="46">
        <v>1</v>
      </c>
      <c r="I176" s="46">
        <v>1</v>
      </c>
      <c r="J176" s="46"/>
      <c r="K176" s="46"/>
    </row>
    <row r="177" spans="1:11" x14ac:dyDescent="0.15">
      <c r="A177" s="35"/>
      <c r="B177" s="45"/>
      <c r="C177" s="35"/>
      <c r="D177" s="35" t="s">
        <v>473</v>
      </c>
      <c r="E177" s="46"/>
      <c r="F177" s="46"/>
      <c r="G177" s="46"/>
      <c r="H177" s="46">
        <v>1</v>
      </c>
      <c r="I177" s="46"/>
      <c r="J177" s="46"/>
      <c r="K177" s="46"/>
    </row>
    <row r="178" spans="1:11" x14ac:dyDescent="0.15">
      <c r="A178" s="35"/>
      <c r="B178" s="45"/>
      <c r="C178" s="45"/>
      <c r="D178" s="44" t="s">
        <v>109</v>
      </c>
      <c r="E178" s="47">
        <v>1</v>
      </c>
      <c r="F178" s="47">
        <v>0</v>
      </c>
      <c r="G178" s="47">
        <v>0</v>
      </c>
      <c r="H178" s="47">
        <f>COUNT(H173:H177)</f>
        <v>3</v>
      </c>
      <c r="I178" s="47">
        <f>COUNT(I173:I177)</f>
        <v>2</v>
      </c>
      <c r="J178" s="47">
        <f>COUNT(J173:J177)</f>
        <v>0</v>
      </c>
      <c r="K178" s="47">
        <f>COUNT(K173:K177)</f>
        <v>0</v>
      </c>
    </row>
    <row r="179" spans="1:11" x14ac:dyDescent="0.15">
      <c r="A179" s="35" t="s">
        <v>128</v>
      </c>
      <c r="B179" s="45"/>
      <c r="C179" s="35"/>
      <c r="D179" s="35"/>
      <c r="E179" s="46"/>
      <c r="F179" s="46"/>
      <c r="G179" s="46"/>
      <c r="H179" s="46"/>
      <c r="I179" s="46"/>
      <c r="J179" s="46"/>
      <c r="K179" s="46"/>
    </row>
    <row r="180" spans="1:11" x14ac:dyDescent="0.15">
      <c r="A180" s="35"/>
      <c r="B180" s="45" t="s">
        <v>110</v>
      </c>
      <c r="C180" s="35"/>
      <c r="D180" s="35" t="s">
        <v>415</v>
      </c>
      <c r="E180" s="46" t="s">
        <v>469</v>
      </c>
      <c r="F180" s="46">
        <v>5</v>
      </c>
      <c r="G180" s="46">
        <v>2</v>
      </c>
      <c r="H180" s="46"/>
      <c r="I180" s="46"/>
      <c r="J180" s="46"/>
      <c r="K180" s="46"/>
    </row>
    <row r="181" spans="1:11" x14ac:dyDescent="0.15">
      <c r="A181" s="35"/>
      <c r="B181" s="45"/>
      <c r="C181" s="35"/>
      <c r="D181" s="35" t="s">
        <v>604</v>
      </c>
      <c r="E181" s="46"/>
      <c r="F181" s="46"/>
      <c r="G181" s="46"/>
      <c r="H181" s="46">
        <v>1</v>
      </c>
      <c r="I181" s="46"/>
      <c r="J181" s="46">
        <v>1</v>
      </c>
      <c r="K181" s="46"/>
    </row>
    <row r="182" spans="1:11" x14ac:dyDescent="0.15">
      <c r="A182" s="35"/>
      <c r="B182" s="45"/>
      <c r="C182" s="35"/>
      <c r="D182" s="35" t="s">
        <v>416</v>
      </c>
      <c r="E182" s="46"/>
      <c r="F182" s="46"/>
      <c r="G182" s="46"/>
      <c r="H182" s="46">
        <v>1</v>
      </c>
      <c r="I182" s="46">
        <v>2</v>
      </c>
      <c r="J182" s="46"/>
      <c r="K182" s="46"/>
    </row>
    <row r="183" spans="1:11" x14ac:dyDescent="0.15">
      <c r="A183" s="35"/>
      <c r="B183" s="45"/>
      <c r="C183" s="35"/>
      <c r="D183" s="35" t="s">
        <v>417</v>
      </c>
      <c r="E183" s="46"/>
      <c r="F183" s="46"/>
      <c r="G183" s="46"/>
      <c r="H183" s="46">
        <v>3</v>
      </c>
      <c r="I183" s="46">
        <v>1</v>
      </c>
      <c r="J183" s="46">
        <v>1</v>
      </c>
      <c r="K183" s="46"/>
    </row>
    <row r="184" spans="1:11" x14ac:dyDescent="0.15">
      <c r="A184" s="35"/>
      <c r="B184" s="45"/>
      <c r="C184" s="35"/>
      <c r="D184" s="35" t="s">
        <v>418</v>
      </c>
      <c r="E184" s="46"/>
      <c r="F184" s="46"/>
      <c r="G184" s="46"/>
      <c r="H184" s="46">
        <v>1</v>
      </c>
      <c r="I184" s="46"/>
      <c r="J184" s="46">
        <v>1</v>
      </c>
      <c r="K184" s="46"/>
    </row>
    <row r="185" spans="1:11" x14ac:dyDescent="0.15">
      <c r="A185" s="35"/>
      <c r="B185" s="45"/>
      <c r="C185" s="35"/>
      <c r="D185" s="42" t="s">
        <v>111</v>
      </c>
      <c r="E185" s="47">
        <v>1</v>
      </c>
      <c r="F185" s="47">
        <v>1</v>
      </c>
      <c r="G185" s="47">
        <v>1</v>
      </c>
      <c r="H185" s="47">
        <f>COUNT(H181:H184)</f>
        <v>4</v>
      </c>
      <c r="I185" s="47">
        <f>COUNT(I181:I184)</f>
        <v>2</v>
      </c>
      <c r="J185" s="47">
        <f>COUNT(J181:J184)</f>
        <v>3</v>
      </c>
      <c r="K185" s="47">
        <f>COUNT(K181:K184)</f>
        <v>0</v>
      </c>
    </row>
    <row r="186" spans="1:11" x14ac:dyDescent="0.15">
      <c r="A186" s="35"/>
      <c r="B186" s="45"/>
      <c r="C186" s="35"/>
      <c r="D186" s="42"/>
      <c r="E186" s="47"/>
      <c r="F186" s="47"/>
      <c r="G186" s="47"/>
      <c r="H186" s="47"/>
      <c r="I186" s="47"/>
      <c r="J186" s="47"/>
      <c r="K186" s="47"/>
    </row>
    <row r="187" spans="1:11" x14ac:dyDescent="0.15">
      <c r="A187" s="35"/>
      <c r="B187" s="45" t="s">
        <v>605</v>
      </c>
      <c r="C187" s="35"/>
      <c r="D187" s="35" t="s">
        <v>606</v>
      </c>
      <c r="E187" s="46" t="s">
        <v>469</v>
      </c>
      <c r="F187" s="47"/>
      <c r="G187" s="35"/>
      <c r="H187" s="47"/>
      <c r="I187" s="47"/>
      <c r="J187" s="47"/>
      <c r="K187" s="47"/>
    </row>
    <row r="188" spans="1:11" x14ac:dyDescent="0.15">
      <c r="A188" s="35"/>
      <c r="B188" s="45"/>
      <c r="C188" s="35"/>
      <c r="D188" s="42" t="s">
        <v>112</v>
      </c>
      <c r="E188" s="47">
        <v>1</v>
      </c>
      <c r="F188" s="47">
        <v>0</v>
      </c>
      <c r="G188" s="47">
        <v>0</v>
      </c>
      <c r="H188" s="47">
        <f>COUNT(H187)</f>
        <v>0</v>
      </c>
      <c r="I188" s="47">
        <f>COUNT(I187)</f>
        <v>0</v>
      </c>
      <c r="J188" s="47">
        <f>COUNT(J187)</f>
        <v>0</v>
      </c>
      <c r="K188" s="47">
        <f>COUNT(K187)</f>
        <v>0</v>
      </c>
    </row>
    <row r="189" spans="1:11" x14ac:dyDescent="0.15">
      <c r="B189" s="45"/>
      <c r="D189" s="46"/>
      <c r="E189" s="46"/>
      <c r="F189" s="46"/>
      <c r="G189" s="46"/>
      <c r="H189" s="46"/>
      <c r="I189" s="46"/>
      <c r="J189" s="46"/>
      <c r="K189" s="46"/>
    </row>
    <row r="190" spans="1:11" x14ac:dyDescent="0.15">
      <c r="A190" s="35"/>
      <c r="B190" s="45" t="s">
        <v>607</v>
      </c>
      <c r="C190" s="35"/>
      <c r="D190" s="35" t="s">
        <v>608</v>
      </c>
      <c r="E190" s="46"/>
      <c r="F190" s="46" t="s">
        <v>419</v>
      </c>
      <c r="G190" s="46" t="s">
        <v>419</v>
      </c>
      <c r="H190" s="46"/>
      <c r="I190" s="46"/>
      <c r="J190" s="46"/>
      <c r="K190" s="46"/>
    </row>
    <row r="191" spans="1:11" x14ac:dyDescent="0.15">
      <c r="A191" s="35"/>
      <c r="B191" s="45"/>
      <c r="C191" s="35"/>
      <c r="D191" s="35" t="s">
        <v>420</v>
      </c>
      <c r="E191" s="46"/>
      <c r="F191" s="46"/>
      <c r="G191" s="46"/>
      <c r="H191" s="46">
        <v>3</v>
      </c>
      <c r="I191" s="46"/>
      <c r="J191" s="46"/>
      <c r="K191" s="46"/>
    </row>
    <row r="192" spans="1:11" x14ac:dyDescent="0.15">
      <c r="A192" s="35"/>
      <c r="B192" s="45"/>
      <c r="C192" s="35"/>
      <c r="D192" s="35" t="s">
        <v>421</v>
      </c>
      <c r="E192" s="46"/>
      <c r="F192" s="46"/>
      <c r="G192" s="46"/>
      <c r="H192" s="46"/>
      <c r="I192" s="46">
        <v>1</v>
      </c>
      <c r="J192" s="46"/>
      <c r="K192" s="46"/>
    </row>
    <row r="193" spans="1:11" x14ac:dyDescent="0.15">
      <c r="B193" s="52"/>
      <c r="C193" s="52"/>
      <c r="D193" s="42" t="s">
        <v>387</v>
      </c>
      <c r="E193" s="47">
        <v>0</v>
      </c>
      <c r="F193" s="47">
        <v>1</v>
      </c>
      <c r="G193" s="47">
        <v>1</v>
      </c>
      <c r="H193" s="47">
        <f>COUNT(H190:H192)</f>
        <v>1</v>
      </c>
      <c r="I193" s="47">
        <f>COUNT(I190:I192)</f>
        <v>1</v>
      </c>
      <c r="J193" s="47">
        <f>COUNT(J190:J192)</f>
        <v>0</v>
      </c>
      <c r="K193" s="47">
        <f>COUNT(K190:K192)</f>
        <v>0</v>
      </c>
    </row>
    <row r="194" spans="1:11" x14ac:dyDescent="0.15">
      <c r="B194" s="45"/>
      <c r="C194" s="35"/>
      <c r="D194" s="35"/>
      <c r="E194" s="46"/>
      <c r="F194" s="46"/>
      <c r="G194" s="46"/>
      <c r="H194" s="46"/>
      <c r="I194" s="46"/>
      <c r="J194" s="46"/>
      <c r="K194" s="46"/>
    </row>
    <row r="195" spans="1:11" x14ac:dyDescent="0.15">
      <c r="A195" s="35"/>
      <c r="B195" s="45" t="s">
        <v>422</v>
      </c>
      <c r="C195" s="35"/>
      <c r="D195" s="35" t="s">
        <v>423</v>
      </c>
      <c r="E195" s="46"/>
      <c r="F195" s="46" t="s">
        <v>469</v>
      </c>
      <c r="G195" s="46"/>
      <c r="H195" s="46"/>
      <c r="I195" s="46"/>
      <c r="J195" s="46"/>
      <c r="K195" s="46"/>
    </row>
    <row r="196" spans="1:11" x14ac:dyDescent="0.15">
      <c r="A196" s="35"/>
      <c r="B196" s="45"/>
      <c r="C196" s="35"/>
      <c r="D196" s="35" t="s">
        <v>388</v>
      </c>
      <c r="E196" s="46"/>
      <c r="F196" s="46"/>
      <c r="G196" s="46"/>
      <c r="H196" s="46">
        <v>16</v>
      </c>
      <c r="I196" s="46">
        <v>13</v>
      </c>
      <c r="J196" s="46"/>
      <c r="K196" s="46"/>
    </row>
    <row r="197" spans="1:11" x14ac:dyDescent="0.15">
      <c r="A197" s="35"/>
      <c r="B197" s="45"/>
      <c r="C197" s="35"/>
      <c r="D197" s="35" t="s">
        <v>389</v>
      </c>
      <c r="E197" s="46"/>
      <c r="F197" s="46"/>
      <c r="G197" s="46"/>
      <c r="H197" s="46">
        <v>1</v>
      </c>
      <c r="I197" s="46">
        <v>6</v>
      </c>
      <c r="J197" s="46"/>
      <c r="K197" s="46"/>
    </row>
    <row r="198" spans="1:11" x14ac:dyDescent="0.15">
      <c r="B198" s="45"/>
      <c r="C198" s="35"/>
      <c r="D198" s="35" t="s">
        <v>498</v>
      </c>
      <c r="E198" s="46"/>
      <c r="F198" s="46"/>
      <c r="G198" s="46"/>
      <c r="H198" s="46">
        <v>4</v>
      </c>
      <c r="I198" s="46">
        <v>8</v>
      </c>
      <c r="J198" s="46">
        <v>6</v>
      </c>
      <c r="K198" s="46"/>
    </row>
    <row r="199" spans="1:11" x14ac:dyDescent="0.15">
      <c r="B199" s="45" t="s">
        <v>422</v>
      </c>
      <c r="C199" s="35"/>
      <c r="D199" s="35" t="s">
        <v>499</v>
      </c>
      <c r="E199" s="46"/>
      <c r="F199" s="46"/>
      <c r="G199" s="46"/>
      <c r="H199" s="46"/>
      <c r="I199" s="46"/>
      <c r="J199" s="46"/>
      <c r="K199" s="46">
        <v>1</v>
      </c>
    </row>
    <row r="200" spans="1:11" x14ac:dyDescent="0.15">
      <c r="C200" s="35"/>
      <c r="D200" s="35" t="s">
        <v>500</v>
      </c>
      <c r="E200" s="46"/>
      <c r="F200" s="46"/>
      <c r="G200" s="46"/>
      <c r="H200" s="46"/>
      <c r="I200" s="46"/>
      <c r="J200" s="46"/>
      <c r="K200" s="46">
        <v>1</v>
      </c>
    </row>
    <row r="201" spans="1:11" x14ac:dyDescent="0.15">
      <c r="C201" s="52"/>
      <c r="D201" s="42" t="s">
        <v>501</v>
      </c>
      <c r="E201" s="47">
        <v>0</v>
      </c>
      <c r="F201" s="47">
        <v>1</v>
      </c>
      <c r="G201" s="47">
        <v>1</v>
      </c>
      <c r="H201" s="47">
        <f>COUNT(H195:H200)</f>
        <v>3</v>
      </c>
      <c r="I201" s="47">
        <f>COUNT(I195:I200)</f>
        <v>3</v>
      </c>
      <c r="J201" s="47">
        <f>COUNT(J195:J200)</f>
        <v>1</v>
      </c>
      <c r="K201" s="47">
        <f>COUNT(K195:K200)</f>
        <v>2</v>
      </c>
    </row>
    <row r="202" spans="1:11" x14ac:dyDescent="0.15">
      <c r="B202" s="52"/>
      <c r="C202" s="52"/>
      <c r="D202" s="42"/>
      <c r="E202" s="47"/>
      <c r="F202" s="47"/>
      <c r="G202" s="47"/>
      <c r="H202" s="47"/>
      <c r="I202" s="47"/>
      <c r="J202" s="47"/>
      <c r="K202" s="47"/>
    </row>
    <row r="203" spans="1:11" x14ac:dyDescent="0.15">
      <c r="A203" s="35"/>
      <c r="B203" s="45" t="s">
        <v>502</v>
      </c>
      <c r="C203" s="35"/>
      <c r="D203" s="35" t="s">
        <v>503</v>
      </c>
      <c r="E203" s="46"/>
      <c r="F203" s="46"/>
      <c r="G203" s="46"/>
      <c r="H203" s="46">
        <v>1</v>
      </c>
      <c r="I203" s="46"/>
      <c r="J203" s="46"/>
      <c r="K203" s="46"/>
    </row>
    <row r="204" spans="1:11" x14ac:dyDescent="0.15">
      <c r="A204" s="35"/>
      <c r="B204" s="45"/>
      <c r="C204" s="35"/>
      <c r="D204" s="35" t="s">
        <v>292</v>
      </c>
      <c r="E204" s="46"/>
      <c r="F204" s="46"/>
      <c r="G204" s="46"/>
      <c r="H204" s="46">
        <v>1</v>
      </c>
      <c r="I204" s="46"/>
      <c r="J204" s="46"/>
      <c r="K204" s="46"/>
    </row>
    <row r="205" spans="1:11" x14ac:dyDescent="0.15">
      <c r="A205" s="35"/>
      <c r="B205" s="45"/>
      <c r="C205" s="35"/>
      <c r="D205" s="35" t="s">
        <v>293</v>
      </c>
      <c r="E205" s="46"/>
      <c r="F205" s="46"/>
      <c r="G205" s="46"/>
      <c r="H205" s="46">
        <v>1</v>
      </c>
      <c r="I205" s="46">
        <v>1</v>
      </c>
      <c r="J205" s="46"/>
      <c r="K205" s="46"/>
    </row>
    <row r="206" spans="1:11" x14ac:dyDescent="0.15">
      <c r="A206" s="35"/>
      <c r="B206" s="45"/>
      <c r="C206" s="35"/>
      <c r="D206" s="35" t="s">
        <v>475</v>
      </c>
      <c r="E206" s="46"/>
      <c r="F206" s="46"/>
      <c r="G206" s="46"/>
      <c r="H206" s="46">
        <v>2</v>
      </c>
      <c r="I206" s="46"/>
      <c r="J206" s="46"/>
      <c r="K206" s="46"/>
    </row>
    <row r="207" spans="1:11" x14ac:dyDescent="0.15">
      <c r="A207" s="35"/>
      <c r="B207" s="45"/>
      <c r="C207" s="35"/>
      <c r="D207" s="35" t="s">
        <v>476</v>
      </c>
      <c r="E207" s="46"/>
      <c r="F207" s="46"/>
      <c r="G207" s="46"/>
      <c r="H207" s="46"/>
      <c r="I207" s="46">
        <v>1</v>
      </c>
      <c r="J207" s="46"/>
      <c r="K207" s="46"/>
    </row>
    <row r="208" spans="1:11" x14ac:dyDescent="0.15">
      <c r="B208" s="52"/>
      <c r="C208" s="52"/>
      <c r="D208" s="42" t="s">
        <v>504</v>
      </c>
      <c r="E208" s="47">
        <v>0</v>
      </c>
      <c r="F208" s="47">
        <v>0</v>
      </c>
      <c r="G208" s="47">
        <v>0</v>
      </c>
      <c r="H208" s="47">
        <f>COUNT(H203:H207)</f>
        <v>4</v>
      </c>
      <c r="I208" s="47">
        <f>COUNT(I203:I207)</f>
        <v>2</v>
      </c>
      <c r="J208" s="47">
        <f>COUNT(J203:J207)</f>
        <v>0</v>
      </c>
      <c r="K208" s="47">
        <f>COUNT(K203:K207)</f>
        <v>0</v>
      </c>
    </row>
    <row r="209" spans="1:11" x14ac:dyDescent="0.15">
      <c r="B209" s="45"/>
      <c r="C209" s="35"/>
      <c r="D209" s="35"/>
      <c r="E209" s="46"/>
      <c r="F209" s="46"/>
      <c r="G209" s="46"/>
      <c r="H209" s="46"/>
      <c r="I209" s="46"/>
      <c r="J209" s="46"/>
      <c r="K209" s="46"/>
    </row>
    <row r="210" spans="1:11" x14ac:dyDescent="0.15">
      <c r="A210" s="35"/>
      <c r="B210" s="45" t="s">
        <v>628</v>
      </c>
      <c r="C210" s="35"/>
      <c r="D210" s="35" t="s">
        <v>391</v>
      </c>
      <c r="E210" s="46"/>
      <c r="F210" s="46"/>
      <c r="G210" s="46"/>
      <c r="H210" s="46"/>
      <c r="I210" s="46"/>
      <c r="J210" s="46"/>
      <c r="K210" s="46">
        <v>1</v>
      </c>
    </row>
    <row r="211" spans="1:11" x14ac:dyDescent="0.15">
      <c r="A211" s="35"/>
      <c r="B211" s="45"/>
      <c r="C211" s="35"/>
      <c r="D211" s="44" t="s">
        <v>392</v>
      </c>
      <c r="E211" s="47">
        <v>0</v>
      </c>
      <c r="F211" s="47">
        <v>0</v>
      </c>
      <c r="G211" s="47">
        <v>0</v>
      </c>
      <c r="H211" s="47">
        <f>COUNT(H210:H210)</f>
        <v>0</v>
      </c>
      <c r="I211" s="47">
        <f>COUNT(I210:I210)</f>
        <v>0</v>
      </c>
      <c r="J211" s="47">
        <f>COUNT(J210:J210)</f>
        <v>0</v>
      </c>
      <c r="K211" s="47">
        <f>COUNT(K210:K210)</f>
        <v>1</v>
      </c>
    </row>
    <row r="212" spans="1:11" x14ac:dyDescent="0.15">
      <c r="A212" s="35"/>
      <c r="B212" s="45"/>
      <c r="C212" s="35"/>
      <c r="D212" s="44"/>
      <c r="E212" s="46"/>
      <c r="F212" s="46"/>
      <c r="G212" s="46"/>
      <c r="H212" s="49"/>
      <c r="I212" s="49"/>
      <c r="J212" s="49"/>
      <c r="K212" s="49"/>
    </row>
    <row r="213" spans="1:11" x14ac:dyDescent="0.15">
      <c r="A213" s="35" t="s">
        <v>393</v>
      </c>
      <c r="B213" s="45"/>
      <c r="C213" s="35"/>
      <c r="D213" s="44"/>
      <c r="E213" s="46"/>
      <c r="F213" s="46"/>
      <c r="G213" s="46"/>
      <c r="H213" s="49"/>
      <c r="I213" s="49"/>
      <c r="J213" s="49"/>
      <c r="K213" s="49"/>
    </row>
    <row r="214" spans="1:11" x14ac:dyDescent="0.15">
      <c r="A214" s="35"/>
      <c r="B214" s="45" t="s">
        <v>279</v>
      </c>
      <c r="C214" s="35"/>
      <c r="D214" s="35" t="s">
        <v>445</v>
      </c>
      <c r="E214" s="46" t="s">
        <v>469</v>
      </c>
      <c r="F214" s="46"/>
      <c r="G214" s="46"/>
      <c r="H214" s="49"/>
      <c r="I214" s="49"/>
      <c r="J214" s="49"/>
      <c r="K214" s="49"/>
    </row>
    <row r="215" spans="1:11" x14ac:dyDescent="0.15">
      <c r="A215" s="35"/>
      <c r="B215" s="45" t="s">
        <v>446</v>
      </c>
      <c r="C215" s="35"/>
      <c r="D215" s="35" t="s">
        <v>447</v>
      </c>
      <c r="E215" s="46"/>
      <c r="F215" s="46">
        <v>1</v>
      </c>
      <c r="G215" s="46"/>
      <c r="H215" s="49"/>
      <c r="I215" s="49"/>
      <c r="J215" s="49"/>
      <c r="K215" s="49"/>
    </row>
    <row r="216" spans="1:11" x14ac:dyDescent="0.15">
      <c r="A216" s="35"/>
      <c r="B216" s="45"/>
      <c r="C216" s="35"/>
      <c r="D216" s="44" t="s">
        <v>448</v>
      </c>
      <c r="E216" s="47">
        <v>1</v>
      </c>
      <c r="F216" s="47">
        <v>1</v>
      </c>
      <c r="G216" s="47">
        <v>1</v>
      </c>
      <c r="H216" s="47">
        <f>COUNT(H214:H215)</f>
        <v>0</v>
      </c>
      <c r="I216" s="47">
        <f>COUNT(I214:I215)</f>
        <v>0</v>
      </c>
      <c r="J216" s="47">
        <f>COUNT(J214:J215)</f>
        <v>0</v>
      </c>
      <c r="K216" s="47">
        <f>COUNT(K214:K215)</f>
        <v>0</v>
      </c>
    </row>
    <row r="217" spans="1:11" x14ac:dyDescent="0.15">
      <c r="A217" s="35"/>
      <c r="B217" s="45"/>
      <c r="C217" s="35"/>
      <c r="D217" s="35"/>
      <c r="E217" s="46"/>
      <c r="F217" s="46"/>
      <c r="G217" s="46"/>
      <c r="H217" s="49"/>
      <c r="I217" s="49"/>
      <c r="J217" s="49"/>
      <c r="K217" s="49"/>
    </row>
    <row r="218" spans="1:11" x14ac:dyDescent="0.15">
      <c r="A218" s="35"/>
      <c r="B218" s="45"/>
      <c r="C218" s="35"/>
      <c r="D218" s="35"/>
      <c r="E218" s="35"/>
      <c r="F218" s="35"/>
      <c r="G218" s="35"/>
      <c r="H218" s="35"/>
      <c r="I218" s="35"/>
      <c r="J218" s="35"/>
      <c r="K218" s="35"/>
    </row>
    <row r="219" spans="1:11" s="42" customFormat="1" x14ac:dyDescent="0.15">
      <c r="A219" s="29"/>
      <c r="B219" s="53"/>
      <c r="C219" s="29"/>
      <c r="D219" s="29" t="s">
        <v>309</v>
      </c>
      <c r="E219" s="54">
        <f t="shared" ref="E219:K219" si="2">SUM(E216,E211,E208,E201,E193,E188,E185,E178,,E170,E165,E162,E158,E151,E142,E138,E128,E119,E110,E107,E94,E85,E76,E48,E45,E25,E34,E14,E7,)</f>
        <v>23</v>
      </c>
      <c r="F219" s="54">
        <f t="shared" si="2"/>
        <v>27</v>
      </c>
      <c r="G219" s="54">
        <f t="shared" si="2"/>
        <v>23</v>
      </c>
      <c r="H219" s="54">
        <f t="shared" si="2"/>
        <v>62</v>
      </c>
      <c r="I219" s="54">
        <f t="shared" si="2"/>
        <v>54</v>
      </c>
      <c r="J219" s="54">
        <f t="shared" si="2"/>
        <v>40</v>
      </c>
      <c r="K219" s="54">
        <f t="shared" si="2"/>
        <v>24</v>
      </c>
    </row>
    <row r="220" spans="1:11" x14ac:dyDescent="0.15">
      <c r="A220" s="35"/>
      <c r="B220" s="45"/>
      <c r="C220" s="35"/>
      <c r="D220" s="35"/>
      <c r="E220" s="46"/>
      <c r="F220" s="46"/>
      <c r="G220" s="46"/>
      <c r="H220" s="49"/>
      <c r="I220" s="49"/>
      <c r="J220" s="49"/>
      <c r="K220" s="49"/>
    </row>
    <row r="221" spans="1:11" ht="12" customHeight="1" x14ac:dyDescent="0.15">
      <c r="A221" s="122"/>
      <c r="B221" s="122"/>
      <c r="C221" s="122"/>
      <c r="D221" s="122"/>
      <c r="E221" s="122"/>
      <c r="F221" s="122"/>
      <c r="G221" s="122"/>
      <c r="H221" s="122"/>
      <c r="I221" s="122"/>
      <c r="J221" s="122"/>
      <c r="K221" s="122"/>
    </row>
    <row r="222" spans="1:11" x14ac:dyDescent="0.15">
      <c r="A222" s="55"/>
      <c r="B222" s="55"/>
      <c r="C222" s="55"/>
      <c r="D222" s="55"/>
      <c r="E222" s="55"/>
      <c r="F222" s="55"/>
      <c r="G222" s="55"/>
      <c r="H222" s="55"/>
      <c r="I222" s="55"/>
      <c r="J222" s="55"/>
      <c r="K222" s="55"/>
    </row>
    <row r="223" spans="1:11" x14ac:dyDescent="0.15">
      <c r="A223" s="55"/>
      <c r="B223" s="55"/>
      <c r="C223" s="55"/>
      <c r="D223" s="55"/>
      <c r="E223" s="55"/>
      <c r="F223" s="55"/>
      <c r="G223" s="55"/>
      <c r="H223" s="55"/>
      <c r="I223" s="55"/>
      <c r="J223" s="55"/>
      <c r="K223" s="55"/>
    </row>
    <row r="224" spans="1:11" x14ac:dyDescent="0.15">
      <c r="A224" s="56"/>
      <c r="B224" s="56"/>
      <c r="C224" s="56"/>
      <c r="D224" s="56"/>
      <c r="E224" s="56"/>
      <c r="F224" s="56"/>
      <c r="G224" s="56"/>
      <c r="H224" s="56"/>
      <c r="I224" s="56"/>
      <c r="J224" s="56"/>
      <c r="K224" s="56"/>
    </row>
    <row r="225" spans="1:11" x14ac:dyDescent="0.15">
      <c r="A225" s="56"/>
      <c r="B225" s="56"/>
      <c r="C225" s="56"/>
      <c r="D225" s="56"/>
      <c r="E225" s="56"/>
      <c r="F225" s="56"/>
      <c r="G225" s="56"/>
      <c r="H225" s="56"/>
      <c r="I225" s="56"/>
      <c r="J225" s="56"/>
      <c r="K225" s="56"/>
    </row>
    <row r="226" spans="1:11" x14ac:dyDescent="0.15">
      <c r="A226" s="56"/>
      <c r="B226" s="56"/>
      <c r="C226" s="56"/>
      <c r="D226" s="56"/>
      <c r="E226" s="56"/>
      <c r="F226" s="56"/>
      <c r="G226" s="56"/>
      <c r="H226" s="56"/>
      <c r="I226" s="56"/>
      <c r="J226" s="56"/>
      <c r="K226" s="56"/>
    </row>
    <row r="227" spans="1:11" x14ac:dyDescent="0.15">
      <c r="A227" s="56"/>
      <c r="B227" s="56"/>
      <c r="C227" s="56"/>
      <c r="D227" s="56"/>
      <c r="E227" s="56"/>
      <c r="F227" s="56"/>
      <c r="G227" s="56"/>
      <c r="H227" s="56"/>
      <c r="I227" s="56"/>
      <c r="J227" s="56"/>
      <c r="K227" s="56"/>
    </row>
  </sheetData>
  <mergeCells count="7">
    <mergeCell ref="F3:G3"/>
    <mergeCell ref="H3:I3"/>
    <mergeCell ref="J3:K3"/>
    <mergeCell ref="A1:K1"/>
    <mergeCell ref="F2:G2"/>
    <mergeCell ref="H2:I2"/>
    <mergeCell ref="J2:K2"/>
  </mergeCells>
  <phoneticPr fontId="4" type="noConversion"/>
  <pageMargins left="1" right="0.75" top="1" bottom="1" header="0.5" footer="0.5"/>
  <pageSetup scale="77" orientation="portrait" horizontalDpi="4294967292" verticalDpi="4294967292"/>
  <headerFooter alignWithMargins="0">
    <oddFooter>&amp;R&amp;P of &amp;N;&amp;D
&amp;F</oddFooter>
  </headerFooter>
  <rowBreaks count="4" manualBreakCount="4">
    <brk id="59" max="16383" man="1"/>
    <brk id="119" max="16383" man="1"/>
    <brk id="178" max="16383" man="1"/>
    <brk id="225" max="16383" man="1"/>
  </rowBreaks>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2"/>
  <sheetViews>
    <sheetView topLeftCell="C10" zoomScale="150" workbookViewId="0">
      <selection activeCell="J73" sqref="J73"/>
    </sheetView>
  </sheetViews>
  <sheetFormatPr baseColWidth="10" defaultColWidth="10.6640625" defaultRowHeight="13" x14ac:dyDescent="0.15"/>
  <cols>
    <col min="1" max="1" width="5.5" style="30" customWidth="1"/>
    <col min="2" max="2" width="7.33203125" style="30" customWidth="1"/>
    <col min="3" max="3" width="7.5" style="30" customWidth="1"/>
    <col min="4" max="4" width="22.5" style="30" customWidth="1"/>
    <col min="5" max="5" width="5.33203125" style="30" customWidth="1"/>
    <col min="6" max="6" width="5" style="30" customWidth="1"/>
    <col min="7" max="10" width="5.33203125" style="30" customWidth="1"/>
    <col min="11" max="11" width="5.6640625" style="30" customWidth="1"/>
    <col min="12" max="12" width="5.33203125" style="30" customWidth="1"/>
    <col min="13" max="16" width="8.5" style="30" customWidth="1"/>
    <col min="17" max="16384" width="10.6640625" style="30"/>
  </cols>
  <sheetData>
    <row r="1" spans="1:17" ht="15" x14ac:dyDescent="0.15">
      <c r="A1" s="45" t="s">
        <v>1151</v>
      </c>
      <c r="F1" s="58"/>
      <c r="G1" s="35"/>
      <c r="H1" s="35"/>
      <c r="I1" s="35"/>
      <c r="J1" s="35"/>
      <c r="K1" s="35"/>
    </row>
    <row r="2" spans="1:17" ht="15" customHeight="1" x14ac:dyDescent="0.15">
      <c r="A2" s="42"/>
      <c r="B2" s="59"/>
      <c r="C2" s="42"/>
      <c r="D2" s="60" t="s">
        <v>629</v>
      </c>
      <c r="E2" s="34" t="s">
        <v>399</v>
      </c>
      <c r="F2" s="158" t="s">
        <v>485</v>
      </c>
      <c r="G2" s="158"/>
      <c r="H2" s="158" t="s">
        <v>486</v>
      </c>
      <c r="I2" s="159"/>
      <c r="J2" s="158" t="s">
        <v>486</v>
      </c>
      <c r="K2" s="154"/>
      <c r="L2" s="61" t="s">
        <v>630</v>
      </c>
      <c r="M2" s="35"/>
    </row>
    <row r="3" spans="1:17" ht="14" customHeight="1" x14ac:dyDescent="0.15">
      <c r="A3" s="36" t="s">
        <v>487</v>
      </c>
      <c r="B3" s="36" t="s">
        <v>497</v>
      </c>
      <c r="C3" s="36" t="s">
        <v>488</v>
      </c>
      <c r="D3" s="60" t="s">
        <v>429</v>
      </c>
      <c r="E3" s="62" t="s">
        <v>399</v>
      </c>
      <c r="F3" s="164" t="s">
        <v>390</v>
      </c>
      <c r="G3" s="165"/>
      <c r="H3" s="164" t="s">
        <v>295</v>
      </c>
      <c r="I3" s="165"/>
      <c r="J3" s="164" t="s">
        <v>245</v>
      </c>
      <c r="K3" s="166"/>
      <c r="L3" s="63" t="s">
        <v>491</v>
      </c>
      <c r="M3" s="35"/>
    </row>
    <row r="4" spans="1:17" s="42" customFormat="1" ht="16" customHeight="1" x14ac:dyDescent="0.15">
      <c r="A4" s="38"/>
      <c r="B4" s="38"/>
      <c r="C4" s="38" t="s">
        <v>492</v>
      </c>
      <c r="D4" s="29" t="s">
        <v>493</v>
      </c>
      <c r="E4" s="39" t="s">
        <v>278</v>
      </c>
      <c r="F4" s="40" t="s">
        <v>494</v>
      </c>
      <c r="G4" s="40" t="s">
        <v>495</v>
      </c>
      <c r="H4" s="40" t="s">
        <v>494</v>
      </c>
      <c r="I4" s="40" t="s">
        <v>495</v>
      </c>
      <c r="J4" s="40" t="s">
        <v>277</v>
      </c>
      <c r="K4" s="64" t="s">
        <v>496</v>
      </c>
      <c r="L4" s="64" t="s">
        <v>497</v>
      </c>
      <c r="M4" s="36"/>
    </row>
    <row r="5" spans="1:17" x14ac:dyDescent="0.15">
      <c r="A5" s="35"/>
      <c r="B5" s="43"/>
      <c r="C5" s="44"/>
      <c r="D5" s="44"/>
      <c r="E5" s="36"/>
      <c r="F5" s="36"/>
      <c r="G5" s="36"/>
      <c r="H5" s="36"/>
      <c r="I5" s="36"/>
      <c r="J5" s="36"/>
      <c r="K5" s="36"/>
      <c r="L5" s="42"/>
      <c r="M5" s="42"/>
      <c r="N5" s="42"/>
      <c r="O5" s="42"/>
      <c r="P5" s="42"/>
      <c r="Q5" s="42"/>
    </row>
    <row r="6" spans="1:17" x14ac:dyDescent="0.15">
      <c r="A6" s="35" t="s">
        <v>176</v>
      </c>
      <c r="B6" s="43"/>
      <c r="C6" s="44"/>
      <c r="D6" s="44"/>
      <c r="E6" s="36"/>
      <c r="F6" s="36"/>
      <c r="G6" s="36"/>
      <c r="H6" s="36"/>
      <c r="I6" s="36"/>
      <c r="J6" s="36"/>
      <c r="K6" s="36"/>
      <c r="L6" s="42"/>
      <c r="M6" s="42"/>
      <c r="N6" s="42"/>
      <c r="O6" s="42"/>
      <c r="P6" s="42"/>
      <c r="Q6" s="42"/>
    </row>
    <row r="7" spans="1:17" ht="12" customHeight="1" x14ac:dyDescent="0.15">
      <c r="A7" s="35"/>
      <c r="B7" s="45" t="s">
        <v>243</v>
      </c>
      <c r="C7" s="35"/>
      <c r="D7" s="35" t="s">
        <v>468</v>
      </c>
      <c r="E7" s="46">
        <v>6</v>
      </c>
      <c r="F7" s="46">
        <v>5</v>
      </c>
      <c r="G7" s="65"/>
      <c r="H7" s="46">
        <v>1</v>
      </c>
      <c r="I7" s="46">
        <v>1</v>
      </c>
      <c r="J7" s="46">
        <v>2</v>
      </c>
      <c r="K7" s="46">
        <v>1</v>
      </c>
    </row>
    <row r="8" spans="1:17" s="42" customFormat="1" x14ac:dyDescent="0.15">
      <c r="A8" s="44"/>
      <c r="B8" s="45"/>
      <c r="C8" s="44"/>
      <c r="D8" s="44" t="s">
        <v>385</v>
      </c>
      <c r="E8" s="47">
        <f>SUM(E7)</f>
        <v>6</v>
      </c>
      <c r="F8" s="47">
        <f t="shared" ref="F8:K8" si="0">SUM(F7)</f>
        <v>5</v>
      </c>
      <c r="G8" s="47">
        <f t="shared" si="0"/>
        <v>0</v>
      </c>
      <c r="H8" s="47">
        <f t="shared" si="0"/>
        <v>1</v>
      </c>
      <c r="I8" s="47">
        <f t="shared" si="0"/>
        <v>1</v>
      </c>
      <c r="J8" s="47">
        <f t="shared" si="0"/>
        <v>2</v>
      </c>
      <c r="K8" s="47">
        <f t="shared" si="0"/>
        <v>1</v>
      </c>
      <c r="L8" s="47">
        <f>SUM(E8:K8)</f>
        <v>16</v>
      </c>
      <c r="M8" s="30"/>
      <c r="N8" s="30"/>
      <c r="O8" s="30"/>
      <c r="P8" s="30"/>
      <c r="Q8" s="30"/>
    </row>
    <row r="9" spans="1:17" s="42" customFormat="1" x14ac:dyDescent="0.15">
      <c r="A9" s="44"/>
      <c r="B9" s="43"/>
      <c r="C9" s="44"/>
      <c r="D9" s="44"/>
      <c r="E9" s="48"/>
      <c r="F9" s="48"/>
      <c r="G9" s="48"/>
      <c r="H9" s="48"/>
      <c r="I9" s="48"/>
      <c r="J9" s="48"/>
      <c r="K9" s="48"/>
    </row>
    <row r="10" spans="1:17" x14ac:dyDescent="0.15">
      <c r="A10" s="35"/>
      <c r="B10" s="45" t="s">
        <v>340</v>
      </c>
      <c r="C10" s="35"/>
      <c r="D10" s="35" t="s">
        <v>341</v>
      </c>
      <c r="E10" s="46"/>
      <c r="F10" s="46"/>
      <c r="G10" s="46"/>
      <c r="H10" s="46"/>
      <c r="I10" s="46"/>
      <c r="J10" s="46">
        <v>4</v>
      </c>
      <c r="K10" s="46"/>
    </row>
    <row r="11" spans="1:17" x14ac:dyDescent="0.15">
      <c r="A11" s="35"/>
      <c r="B11" s="45"/>
      <c r="C11" s="35"/>
      <c r="D11" s="35" t="s">
        <v>342</v>
      </c>
      <c r="E11" s="46">
        <v>1</v>
      </c>
      <c r="F11" s="46"/>
      <c r="G11" s="46"/>
      <c r="H11" s="46"/>
      <c r="I11" s="46"/>
      <c r="J11" s="46"/>
      <c r="K11" s="46"/>
    </row>
    <row r="12" spans="1:17" x14ac:dyDescent="0.15">
      <c r="A12" s="35"/>
      <c r="B12" s="45"/>
      <c r="C12" s="35"/>
      <c r="D12" s="35" t="s">
        <v>386</v>
      </c>
      <c r="E12" s="46">
        <v>1</v>
      </c>
      <c r="F12" s="46"/>
      <c r="G12" s="46">
        <v>1</v>
      </c>
      <c r="H12" s="46"/>
      <c r="I12" s="46"/>
      <c r="J12" s="46"/>
      <c r="K12" s="46"/>
    </row>
    <row r="13" spans="1:17" x14ac:dyDescent="0.15">
      <c r="A13" s="35"/>
      <c r="B13" s="45"/>
      <c r="C13" s="35"/>
      <c r="D13" s="35" t="s">
        <v>349</v>
      </c>
      <c r="E13" s="46">
        <v>4</v>
      </c>
      <c r="F13" s="46"/>
      <c r="G13" s="46"/>
      <c r="H13" s="46"/>
      <c r="I13" s="46"/>
      <c r="J13" s="46"/>
      <c r="K13" s="46"/>
    </row>
    <row r="14" spans="1:17" s="42" customFormat="1" x14ac:dyDescent="0.15">
      <c r="A14" s="44"/>
      <c r="B14" s="45"/>
      <c r="C14" s="35"/>
      <c r="D14" s="35" t="s">
        <v>350</v>
      </c>
      <c r="E14" s="46">
        <v>1</v>
      </c>
      <c r="F14" s="46">
        <v>2</v>
      </c>
      <c r="G14" s="46">
        <v>7</v>
      </c>
      <c r="H14" s="46">
        <v>4</v>
      </c>
      <c r="I14" s="46"/>
      <c r="J14" s="46"/>
      <c r="K14" s="46"/>
      <c r="L14" s="30"/>
      <c r="M14" s="30"/>
      <c r="N14" s="30"/>
      <c r="O14" s="30"/>
      <c r="P14" s="30"/>
      <c r="Q14" s="30"/>
    </row>
    <row r="15" spans="1:17" x14ac:dyDescent="0.15">
      <c r="A15" s="35"/>
      <c r="B15" s="43"/>
      <c r="C15" s="44"/>
      <c r="D15" s="44" t="s">
        <v>385</v>
      </c>
      <c r="E15" s="47">
        <f t="shared" ref="E15:K15" si="1">SUM(E10:E14)</f>
        <v>7</v>
      </c>
      <c r="F15" s="47">
        <f t="shared" si="1"/>
        <v>2</v>
      </c>
      <c r="G15" s="47">
        <f t="shared" si="1"/>
        <v>8</v>
      </c>
      <c r="H15" s="47">
        <f t="shared" si="1"/>
        <v>4</v>
      </c>
      <c r="I15" s="47">
        <f t="shared" si="1"/>
        <v>0</v>
      </c>
      <c r="J15" s="47">
        <f t="shared" si="1"/>
        <v>4</v>
      </c>
      <c r="K15" s="47">
        <f t="shared" si="1"/>
        <v>0</v>
      </c>
      <c r="L15" s="47">
        <f>SUM(E15:K15)</f>
        <v>25</v>
      </c>
      <c r="M15" s="42"/>
      <c r="N15" s="42"/>
      <c r="O15" s="42"/>
      <c r="P15" s="42"/>
      <c r="Q15" s="42"/>
    </row>
    <row r="16" spans="1:17" x14ac:dyDescent="0.15">
      <c r="A16" s="35"/>
      <c r="B16" s="43"/>
      <c r="C16" s="44"/>
      <c r="D16" s="44"/>
      <c r="E16" s="47"/>
      <c r="F16" s="47"/>
      <c r="G16" s="47"/>
      <c r="H16" s="47"/>
      <c r="I16" s="47"/>
      <c r="J16" s="47"/>
      <c r="K16" s="47"/>
      <c r="L16" s="42"/>
      <c r="M16" s="42"/>
      <c r="N16" s="42"/>
      <c r="O16" s="42"/>
      <c r="P16" s="42"/>
      <c r="Q16" s="42"/>
    </row>
    <row r="17" spans="1:17" x14ac:dyDescent="0.15">
      <c r="A17" s="35"/>
      <c r="B17" s="45" t="s">
        <v>343</v>
      </c>
      <c r="C17" s="35"/>
      <c r="D17" s="35" t="s">
        <v>156</v>
      </c>
      <c r="E17" s="46"/>
      <c r="F17" s="46"/>
      <c r="G17" s="46"/>
      <c r="H17" s="46"/>
      <c r="I17" s="46"/>
      <c r="J17" s="46">
        <v>1</v>
      </c>
      <c r="K17" s="46"/>
    </row>
    <row r="18" spans="1:17" x14ac:dyDescent="0.15">
      <c r="A18" s="35"/>
      <c r="B18" s="45"/>
      <c r="C18" s="35"/>
      <c r="D18" s="35" t="s">
        <v>351</v>
      </c>
      <c r="E18" s="46"/>
      <c r="F18" s="46"/>
      <c r="G18" s="46"/>
      <c r="H18" s="46">
        <v>2</v>
      </c>
      <c r="I18" s="46">
        <v>1</v>
      </c>
      <c r="J18" s="46">
        <v>1</v>
      </c>
      <c r="K18" s="46"/>
    </row>
    <row r="19" spans="1:17" s="42" customFormat="1" x14ac:dyDescent="0.15">
      <c r="A19" s="44"/>
      <c r="B19" s="45"/>
      <c r="C19" s="35"/>
      <c r="D19" s="35" t="s">
        <v>352</v>
      </c>
      <c r="E19" s="46"/>
      <c r="F19" s="46"/>
      <c r="G19" s="46"/>
      <c r="H19" s="46"/>
      <c r="I19" s="46">
        <v>1</v>
      </c>
      <c r="J19" s="46"/>
      <c r="K19" s="46"/>
      <c r="L19" s="30"/>
      <c r="M19" s="30"/>
      <c r="N19" s="30"/>
      <c r="O19" s="30"/>
      <c r="P19" s="30"/>
      <c r="Q19" s="30"/>
    </row>
    <row r="20" spans="1:17" x14ac:dyDescent="0.15">
      <c r="A20" s="35"/>
      <c r="B20" s="45"/>
      <c r="C20" s="35"/>
      <c r="D20" s="35" t="s">
        <v>157</v>
      </c>
      <c r="E20" s="46"/>
      <c r="F20" s="46"/>
      <c r="G20" s="46"/>
      <c r="H20" s="46">
        <v>1</v>
      </c>
      <c r="I20" s="46">
        <v>3</v>
      </c>
      <c r="J20" s="46"/>
      <c r="K20" s="46"/>
    </row>
    <row r="21" spans="1:17" x14ac:dyDescent="0.15">
      <c r="A21" s="35"/>
      <c r="B21" s="45"/>
      <c r="C21" s="35"/>
      <c r="D21" s="35" t="s">
        <v>238</v>
      </c>
      <c r="E21" s="46"/>
      <c r="F21" s="46"/>
      <c r="G21" s="46"/>
      <c r="H21" s="46">
        <v>1</v>
      </c>
      <c r="I21" s="46">
        <v>6</v>
      </c>
      <c r="J21" s="46">
        <v>3</v>
      </c>
      <c r="K21" s="46"/>
    </row>
    <row r="22" spans="1:17" x14ac:dyDescent="0.15">
      <c r="A22" s="35"/>
      <c r="B22" s="45"/>
      <c r="C22" s="35"/>
      <c r="D22" s="44" t="s">
        <v>385</v>
      </c>
      <c r="E22" s="47">
        <f t="shared" ref="E22:K22" si="2">SUM(E17:E21)</f>
        <v>0</v>
      </c>
      <c r="F22" s="47">
        <f t="shared" si="2"/>
        <v>0</v>
      </c>
      <c r="G22" s="47">
        <f t="shared" si="2"/>
        <v>0</v>
      </c>
      <c r="H22" s="47">
        <f t="shared" si="2"/>
        <v>4</v>
      </c>
      <c r="I22" s="47">
        <f t="shared" si="2"/>
        <v>11</v>
      </c>
      <c r="J22" s="47">
        <f t="shared" si="2"/>
        <v>5</v>
      </c>
      <c r="K22" s="47">
        <f t="shared" si="2"/>
        <v>0</v>
      </c>
      <c r="L22" s="47">
        <f>SUM(E22:K22)</f>
        <v>20</v>
      </c>
    </row>
    <row r="23" spans="1:17" x14ac:dyDescent="0.15">
      <c r="A23" s="35"/>
      <c r="B23" s="45"/>
      <c r="C23" s="35"/>
      <c r="D23" s="44"/>
      <c r="E23" s="47"/>
      <c r="F23" s="47"/>
      <c r="G23" s="47"/>
      <c r="H23" s="47"/>
      <c r="I23" s="47"/>
      <c r="J23" s="47"/>
      <c r="K23" s="46"/>
    </row>
    <row r="24" spans="1:17" x14ac:dyDescent="0.15">
      <c r="A24" s="35" t="s">
        <v>242</v>
      </c>
      <c r="B24" s="45"/>
      <c r="C24" s="35"/>
      <c r="D24" s="35"/>
      <c r="E24" s="49"/>
      <c r="F24" s="49"/>
      <c r="G24" s="49"/>
      <c r="H24" s="49"/>
      <c r="I24" s="49"/>
      <c r="J24" s="49"/>
      <c r="K24" s="46"/>
    </row>
    <row r="25" spans="1:17" x14ac:dyDescent="0.15">
      <c r="A25" s="35"/>
      <c r="B25" s="45" t="s">
        <v>174</v>
      </c>
      <c r="C25" s="35"/>
      <c r="D25" s="35" t="s">
        <v>431</v>
      </c>
      <c r="E25" s="46">
        <v>35</v>
      </c>
      <c r="F25" s="46">
        <v>24</v>
      </c>
      <c r="G25" s="46">
        <v>13</v>
      </c>
      <c r="H25" s="46"/>
      <c r="I25" s="46"/>
      <c r="J25" s="46"/>
      <c r="K25" s="46"/>
    </row>
    <row r="26" spans="1:17" x14ac:dyDescent="0.15">
      <c r="A26" s="35"/>
      <c r="B26" s="45"/>
      <c r="C26" s="35"/>
      <c r="D26" s="35" t="s">
        <v>353</v>
      </c>
      <c r="E26" s="46"/>
      <c r="F26" s="46"/>
      <c r="G26" s="46"/>
      <c r="H26" s="46">
        <v>1</v>
      </c>
      <c r="I26" s="46">
        <v>2</v>
      </c>
      <c r="J26" s="46"/>
      <c r="K26" s="46"/>
    </row>
    <row r="27" spans="1:17" s="42" customFormat="1" x14ac:dyDescent="0.15">
      <c r="A27" s="44"/>
      <c r="B27" s="45"/>
      <c r="C27" s="35"/>
      <c r="D27" s="35" t="s">
        <v>354</v>
      </c>
      <c r="E27" s="46"/>
      <c r="F27" s="46"/>
      <c r="G27" s="46"/>
      <c r="H27" s="46">
        <v>1</v>
      </c>
      <c r="I27" s="46"/>
      <c r="J27" s="46"/>
      <c r="K27" s="46"/>
      <c r="L27" s="30"/>
      <c r="M27" s="30"/>
      <c r="N27" s="30"/>
      <c r="O27" s="30"/>
      <c r="P27" s="30"/>
      <c r="Q27" s="30"/>
    </row>
    <row r="28" spans="1:17" x14ac:dyDescent="0.15">
      <c r="A28" s="35"/>
      <c r="B28" s="45"/>
      <c r="C28" s="35"/>
      <c r="D28" s="35" t="s">
        <v>355</v>
      </c>
      <c r="E28" s="46"/>
      <c r="F28" s="46"/>
      <c r="G28" s="46"/>
      <c r="H28" s="46">
        <v>12</v>
      </c>
      <c r="I28" s="46">
        <v>4</v>
      </c>
      <c r="J28" s="76">
        <v>5</v>
      </c>
    </row>
    <row r="29" spans="1:17" x14ac:dyDescent="0.15">
      <c r="A29" s="35"/>
      <c r="B29" s="43"/>
      <c r="C29" s="44"/>
      <c r="D29" s="44" t="s">
        <v>385</v>
      </c>
      <c r="E29" s="47">
        <f t="shared" ref="E29:K29" si="3">SUM(E25:E28)</f>
        <v>35</v>
      </c>
      <c r="F29" s="47">
        <f t="shared" si="3"/>
        <v>24</v>
      </c>
      <c r="G29" s="47">
        <f t="shared" si="3"/>
        <v>13</v>
      </c>
      <c r="H29" s="47">
        <f t="shared" si="3"/>
        <v>14</v>
      </c>
      <c r="I29" s="47">
        <f t="shared" si="3"/>
        <v>6</v>
      </c>
      <c r="J29" s="47">
        <f t="shared" si="3"/>
        <v>5</v>
      </c>
      <c r="K29" s="47">
        <f t="shared" si="3"/>
        <v>0</v>
      </c>
      <c r="L29" s="47">
        <f>SUM(E29:K29)</f>
        <v>97</v>
      </c>
      <c r="M29" s="42"/>
      <c r="N29" s="42"/>
      <c r="O29" s="42"/>
      <c r="P29" s="42"/>
      <c r="Q29" s="42"/>
    </row>
    <row r="30" spans="1:17" x14ac:dyDescent="0.15">
      <c r="A30" s="35" t="s">
        <v>356</v>
      </c>
      <c r="B30" s="43"/>
      <c r="C30" s="44"/>
      <c r="D30" s="44"/>
      <c r="E30" s="47"/>
      <c r="F30" s="47"/>
      <c r="G30" s="47"/>
      <c r="H30" s="47"/>
      <c r="I30" s="47"/>
      <c r="J30" s="47"/>
      <c r="K30" s="47"/>
      <c r="L30" s="42"/>
      <c r="M30" s="42"/>
      <c r="N30" s="42"/>
      <c r="O30" s="42"/>
      <c r="P30" s="42"/>
      <c r="Q30" s="42"/>
    </row>
    <row r="31" spans="1:17" x14ac:dyDescent="0.15">
      <c r="A31" s="35"/>
      <c r="B31" s="45" t="s">
        <v>357</v>
      </c>
      <c r="C31" s="35"/>
      <c r="D31" s="35"/>
      <c r="E31" s="49"/>
      <c r="F31" s="49"/>
      <c r="G31" s="49"/>
      <c r="H31" s="49"/>
      <c r="I31" s="49"/>
      <c r="J31" s="49"/>
      <c r="K31" s="49"/>
    </row>
    <row r="32" spans="1:17" x14ac:dyDescent="0.15">
      <c r="A32" s="35"/>
      <c r="B32" s="45"/>
      <c r="C32" s="35"/>
      <c r="D32" s="35" t="s">
        <v>168</v>
      </c>
      <c r="E32" s="46"/>
      <c r="F32" s="46" t="s">
        <v>169</v>
      </c>
      <c r="G32" s="46"/>
      <c r="H32" s="46"/>
      <c r="I32" s="46"/>
      <c r="J32" s="46"/>
      <c r="K32" s="46"/>
    </row>
    <row r="33" spans="1:17" s="67" customFormat="1" x14ac:dyDescent="0.15">
      <c r="A33" s="49"/>
      <c r="B33" s="66"/>
      <c r="C33" s="49"/>
      <c r="D33" s="49" t="s">
        <v>170</v>
      </c>
      <c r="E33" s="46">
        <v>11</v>
      </c>
      <c r="F33" s="46"/>
      <c r="G33" s="46"/>
      <c r="H33" s="46"/>
      <c r="I33" s="46"/>
      <c r="J33" s="46"/>
      <c r="K33" s="46"/>
    </row>
    <row r="34" spans="1:17" x14ac:dyDescent="0.15">
      <c r="A34" s="35"/>
      <c r="B34" s="45"/>
      <c r="C34" s="35"/>
      <c r="D34" s="35" t="s">
        <v>310</v>
      </c>
      <c r="E34" s="46"/>
      <c r="F34" s="46"/>
      <c r="G34" s="46">
        <v>1</v>
      </c>
      <c r="H34" s="46">
        <v>11</v>
      </c>
      <c r="I34" s="46">
        <v>5</v>
      </c>
      <c r="J34" s="46">
        <v>1</v>
      </c>
      <c r="K34" s="46"/>
    </row>
    <row r="35" spans="1:17" x14ac:dyDescent="0.15">
      <c r="A35" s="35"/>
      <c r="B35" s="45"/>
      <c r="C35" s="35"/>
      <c r="D35" s="35" t="s">
        <v>311</v>
      </c>
      <c r="E35" s="46"/>
      <c r="F35" s="46" t="s">
        <v>171</v>
      </c>
      <c r="G35" s="46"/>
      <c r="H35" s="46">
        <v>2</v>
      </c>
      <c r="I35" s="46">
        <v>4</v>
      </c>
      <c r="J35" s="46">
        <v>1</v>
      </c>
      <c r="K35" s="46">
        <v>3</v>
      </c>
    </row>
    <row r="36" spans="1:17" x14ac:dyDescent="0.15">
      <c r="A36" s="35"/>
      <c r="B36" s="45"/>
      <c r="C36" s="35"/>
      <c r="D36" s="35" t="s">
        <v>172</v>
      </c>
      <c r="E36" s="46"/>
      <c r="F36" s="46"/>
      <c r="G36" s="46"/>
      <c r="H36" s="46"/>
      <c r="I36" s="46">
        <v>4</v>
      </c>
      <c r="J36" s="46">
        <v>3</v>
      </c>
      <c r="K36" s="46"/>
    </row>
    <row r="37" spans="1:17" s="35" customFormat="1" x14ac:dyDescent="0.15">
      <c r="B37" s="45"/>
      <c r="D37" s="49" t="s">
        <v>374</v>
      </c>
      <c r="F37" s="46">
        <v>8</v>
      </c>
      <c r="G37" s="46">
        <v>1</v>
      </c>
      <c r="H37" s="46">
        <v>2</v>
      </c>
      <c r="I37" s="46"/>
      <c r="J37" s="46">
        <v>6</v>
      </c>
      <c r="K37" s="46"/>
    </row>
    <row r="38" spans="1:17" x14ac:dyDescent="0.15">
      <c r="A38" s="35"/>
      <c r="B38" s="43"/>
      <c r="C38" s="44"/>
      <c r="D38" s="44" t="s">
        <v>385</v>
      </c>
      <c r="E38" s="47">
        <f>SUM(E32:E36)</f>
        <v>11</v>
      </c>
      <c r="F38" s="47">
        <v>12</v>
      </c>
      <c r="G38" s="47">
        <f>SUM(G32:G37)</f>
        <v>2</v>
      </c>
      <c r="H38" s="47">
        <f>SUM(H32:H37)</f>
        <v>15</v>
      </c>
      <c r="I38" s="47">
        <f>SUM(I32:I37)</f>
        <v>13</v>
      </c>
      <c r="J38" s="47">
        <f>SUM(J32:J37)</f>
        <v>11</v>
      </c>
      <c r="K38" s="47">
        <f>SUM(K32:K37)</f>
        <v>3</v>
      </c>
      <c r="L38" s="47">
        <f>SUM(E38:K38)</f>
        <v>67</v>
      </c>
      <c r="M38" s="42"/>
      <c r="N38" s="42"/>
      <c r="O38" s="42"/>
      <c r="P38" s="42"/>
      <c r="Q38" s="42"/>
    </row>
    <row r="39" spans="1:17" x14ac:dyDescent="0.15">
      <c r="A39" s="35"/>
      <c r="B39" s="43"/>
      <c r="C39" s="44"/>
      <c r="D39" s="44"/>
      <c r="E39" s="47"/>
      <c r="F39" s="47"/>
      <c r="G39" s="47"/>
      <c r="H39" s="47"/>
      <c r="I39" s="47"/>
      <c r="J39" s="47"/>
      <c r="K39" s="47"/>
      <c r="L39" s="42"/>
      <c r="M39" s="42"/>
      <c r="N39" s="42"/>
      <c r="O39" s="42"/>
      <c r="P39" s="42"/>
      <c r="Q39" s="42"/>
    </row>
    <row r="40" spans="1:17" x14ac:dyDescent="0.15">
      <c r="A40" s="35" t="s">
        <v>375</v>
      </c>
      <c r="B40" s="45"/>
      <c r="C40" s="35"/>
      <c r="D40" s="44"/>
      <c r="E40" s="46"/>
      <c r="F40" s="46"/>
      <c r="G40" s="46"/>
      <c r="H40" s="49"/>
      <c r="I40" s="49"/>
      <c r="J40" s="49"/>
      <c r="K40" s="49"/>
    </row>
    <row r="41" spans="1:17" s="42" customFormat="1" x14ac:dyDescent="0.15">
      <c r="A41" s="44"/>
      <c r="B41" s="45" t="s">
        <v>376</v>
      </c>
      <c r="C41" s="50" t="s">
        <v>175</v>
      </c>
      <c r="D41" s="35" t="s">
        <v>377</v>
      </c>
      <c r="E41" s="46">
        <v>6</v>
      </c>
      <c r="F41" s="46"/>
      <c r="G41" s="46"/>
      <c r="H41" s="46">
        <v>1</v>
      </c>
      <c r="I41" s="46">
        <v>2</v>
      </c>
      <c r="J41" s="46"/>
      <c r="K41" s="46"/>
    </row>
    <row r="42" spans="1:17" s="42" customFormat="1" x14ac:dyDescent="0.15">
      <c r="A42" s="44"/>
      <c r="B42" s="43"/>
      <c r="C42" s="50" t="s">
        <v>248</v>
      </c>
      <c r="D42" s="35" t="s">
        <v>378</v>
      </c>
      <c r="E42" s="46">
        <v>1</v>
      </c>
      <c r="F42" s="46">
        <v>5</v>
      </c>
      <c r="G42" s="46"/>
      <c r="H42" s="47"/>
      <c r="I42" s="47"/>
      <c r="J42" s="46"/>
      <c r="K42" s="46"/>
    </row>
    <row r="43" spans="1:17" s="42" customFormat="1" x14ac:dyDescent="0.15">
      <c r="A43" s="44"/>
      <c r="B43" s="43"/>
      <c r="C43" s="50" t="s">
        <v>247</v>
      </c>
      <c r="D43" s="35" t="s">
        <v>474</v>
      </c>
      <c r="E43" s="46"/>
      <c r="F43" s="46"/>
      <c r="G43" s="46"/>
      <c r="H43" s="46">
        <v>3</v>
      </c>
      <c r="I43" s="46">
        <v>1</v>
      </c>
      <c r="J43" s="46"/>
      <c r="K43" s="46">
        <v>1</v>
      </c>
    </row>
    <row r="44" spans="1:17" s="42" customFormat="1" x14ac:dyDescent="0.15">
      <c r="A44" s="44"/>
      <c r="B44" s="43"/>
      <c r="C44" s="50" t="s">
        <v>457</v>
      </c>
      <c r="D44" s="35" t="s">
        <v>379</v>
      </c>
      <c r="E44" s="46"/>
      <c r="F44" s="46"/>
      <c r="G44" s="46"/>
      <c r="H44" s="46">
        <v>1</v>
      </c>
      <c r="I44" s="46"/>
      <c r="J44" s="46"/>
      <c r="K44" s="46"/>
    </row>
    <row r="45" spans="1:17" s="42" customFormat="1" x14ac:dyDescent="0.15">
      <c r="A45" s="44"/>
      <c r="B45" s="43"/>
      <c r="C45" s="50" t="s">
        <v>246</v>
      </c>
      <c r="D45" s="45" t="s">
        <v>542</v>
      </c>
      <c r="E45" s="46"/>
      <c r="F45" s="46"/>
      <c r="G45" s="46"/>
      <c r="H45" s="46"/>
      <c r="I45" s="46">
        <v>1</v>
      </c>
      <c r="J45" s="46"/>
      <c r="K45" s="46"/>
    </row>
    <row r="46" spans="1:17" s="42" customFormat="1" x14ac:dyDescent="0.15">
      <c r="A46" s="44"/>
      <c r="B46" s="43"/>
      <c r="C46" s="50" t="s">
        <v>462</v>
      </c>
      <c r="D46" s="35" t="s">
        <v>543</v>
      </c>
      <c r="E46" s="46"/>
      <c r="F46" s="46"/>
      <c r="G46" s="46"/>
      <c r="H46" s="46"/>
      <c r="I46" s="46">
        <v>1</v>
      </c>
      <c r="J46" s="46"/>
      <c r="K46" s="46">
        <v>1</v>
      </c>
    </row>
    <row r="47" spans="1:17" s="42" customFormat="1" x14ac:dyDescent="0.15">
      <c r="A47" s="44"/>
      <c r="B47" s="43"/>
      <c r="C47" s="50" t="s">
        <v>464</v>
      </c>
      <c r="D47" s="35" t="s">
        <v>426</v>
      </c>
      <c r="E47" s="46"/>
      <c r="F47" s="46">
        <v>1</v>
      </c>
      <c r="G47" s="46"/>
      <c r="H47" s="46"/>
      <c r="I47" s="46"/>
      <c r="J47" s="46"/>
      <c r="K47" s="46"/>
    </row>
    <row r="48" spans="1:17" s="42" customFormat="1" x14ac:dyDescent="0.15">
      <c r="A48" s="44"/>
      <c r="B48" s="43"/>
      <c r="C48" s="50"/>
      <c r="D48" s="35" t="s">
        <v>427</v>
      </c>
      <c r="E48" s="46"/>
      <c r="F48" s="46"/>
      <c r="G48" s="46">
        <v>1</v>
      </c>
      <c r="H48" s="46"/>
      <c r="I48" s="46"/>
      <c r="J48" s="46"/>
      <c r="K48" s="46"/>
    </row>
    <row r="49" spans="1:17" s="42" customFormat="1" x14ac:dyDescent="0.15">
      <c r="A49" s="44"/>
      <c r="B49" s="43"/>
      <c r="C49" s="50"/>
      <c r="D49" s="35" t="s">
        <v>287</v>
      </c>
      <c r="E49" s="46">
        <v>3</v>
      </c>
      <c r="F49" s="47"/>
      <c r="G49" s="46">
        <v>1</v>
      </c>
      <c r="H49" s="46">
        <v>1</v>
      </c>
      <c r="I49" s="46">
        <v>2</v>
      </c>
      <c r="J49" s="46">
        <v>6</v>
      </c>
      <c r="K49" s="47"/>
    </row>
    <row r="50" spans="1:17" s="42" customFormat="1" x14ac:dyDescent="0.15">
      <c r="A50" s="44"/>
      <c r="B50" s="43"/>
      <c r="C50" s="37"/>
      <c r="D50" s="44" t="s">
        <v>385</v>
      </c>
      <c r="E50" s="47">
        <f>SUM(E41:E49)</f>
        <v>10</v>
      </c>
      <c r="F50" s="47">
        <f t="shared" ref="F50:K50" si="4">SUM(F41:F49)</f>
        <v>6</v>
      </c>
      <c r="G50" s="47">
        <f t="shared" si="4"/>
        <v>2</v>
      </c>
      <c r="H50" s="47">
        <f t="shared" si="4"/>
        <v>6</v>
      </c>
      <c r="I50" s="47">
        <f t="shared" si="4"/>
        <v>7</v>
      </c>
      <c r="J50" s="47">
        <f t="shared" si="4"/>
        <v>6</v>
      </c>
      <c r="K50" s="47">
        <f t="shared" si="4"/>
        <v>2</v>
      </c>
      <c r="L50" s="47">
        <f>SUM(E50:K50)</f>
        <v>39</v>
      </c>
    </row>
    <row r="51" spans="1:17" s="42" customFormat="1" x14ac:dyDescent="0.15">
      <c r="A51" s="35"/>
      <c r="B51" s="43"/>
      <c r="C51" s="35"/>
      <c r="D51" s="35"/>
      <c r="E51" s="46"/>
      <c r="F51" s="46"/>
      <c r="G51" s="46"/>
      <c r="H51" s="46"/>
      <c r="I51" s="46"/>
      <c r="J51" s="46"/>
      <c r="K51" s="46"/>
      <c r="L51" s="30"/>
      <c r="M51" s="30"/>
      <c r="N51" s="30"/>
      <c r="O51" s="30"/>
      <c r="P51" s="30"/>
      <c r="Q51" s="30"/>
    </row>
    <row r="52" spans="1:17" x14ac:dyDescent="0.15">
      <c r="B52" s="45" t="s">
        <v>308</v>
      </c>
      <c r="E52" s="35"/>
      <c r="F52" s="35"/>
      <c r="G52" s="35"/>
      <c r="H52" s="35"/>
      <c r="I52" s="35"/>
      <c r="J52" s="35"/>
      <c r="K52" s="35"/>
    </row>
    <row r="53" spans="1:17" s="42" customFormat="1" x14ac:dyDescent="0.15">
      <c r="A53" s="44"/>
      <c r="C53" s="51" t="s">
        <v>368</v>
      </c>
      <c r="D53" s="35" t="s">
        <v>369</v>
      </c>
      <c r="E53" s="46">
        <v>4</v>
      </c>
      <c r="F53" s="46"/>
      <c r="G53" s="46"/>
      <c r="H53" s="46"/>
      <c r="I53" s="46"/>
      <c r="J53" s="46"/>
      <c r="K53" s="46"/>
      <c r="L53" s="30"/>
      <c r="M53" s="30"/>
      <c r="N53" s="30"/>
      <c r="O53" s="30"/>
      <c r="P53" s="30"/>
      <c r="Q53" s="30"/>
    </row>
    <row r="54" spans="1:17" x14ac:dyDescent="0.15">
      <c r="A54" s="35"/>
      <c r="B54" s="45"/>
      <c r="C54" s="51" t="s">
        <v>440</v>
      </c>
      <c r="D54" s="35" t="s">
        <v>441</v>
      </c>
      <c r="E54" s="46"/>
      <c r="F54" s="46"/>
      <c r="G54" s="46"/>
      <c r="H54" s="46">
        <v>2</v>
      </c>
      <c r="I54" s="46"/>
      <c r="J54" s="46"/>
      <c r="K54" s="46"/>
    </row>
    <row r="55" spans="1:17" x14ac:dyDescent="0.15">
      <c r="A55" s="35"/>
      <c r="B55" s="45"/>
      <c r="C55" s="51"/>
      <c r="D55" s="35" t="s">
        <v>442</v>
      </c>
      <c r="E55" s="46"/>
      <c r="F55" s="46">
        <v>4</v>
      </c>
      <c r="G55" s="46"/>
      <c r="H55" s="46"/>
      <c r="I55" s="46"/>
      <c r="J55" s="46"/>
      <c r="K55" s="46"/>
    </row>
    <row r="56" spans="1:17" x14ac:dyDescent="0.15">
      <c r="A56" s="35"/>
      <c r="B56" s="45"/>
      <c r="C56" s="51"/>
      <c r="D56" s="35" t="s">
        <v>370</v>
      </c>
      <c r="E56" s="46"/>
      <c r="F56" s="46"/>
      <c r="G56" s="46"/>
      <c r="H56" s="46">
        <v>2</v>
      </c>
      <c r="I56" s="46">
        <v>1</v>
      </c>
      <c r="J56" s="46"/>
      <c r="K56" s="46"/>
    </row>
    <row r="57" spans="1:17" x14ac:dyDescent="0.15">
      <c r="A57" s="35"/>
      <c r="B57" s="45"/>
      <c r="C57" s="51"/>
      <c r="D57" s="35" t="s">
        <v>484</v>
      </c>
      <c r="E57" s="46"/>
      <c r="F57" s="46"/>
      <c r="G57" s="46"/>
      <c r="H57" s="46"/>
      <c r="I57" s="46"/>
      <c r="J57" s="46"/>
      <c r="K57" s="46">
        <v>1</v>
      </c>
    </row>
    <row r="58" spans="1:17" x14ac:dyDescent="0.15">
      <c r="A58" s="35"/>
      <c r="B58" s="45"/>
      <c r="C58" s="51"/>
      <c r="D58" s="35" t="s">
        <v>116</v>
      </c>
      <c r="E58" s="46">
        <v>11</v>
      </c>
      <c r="F58" s="46">
        <v>3</v>
      </c>
      <c r="G58" s="46">
        <v>3</v>
      </c>
      <c r="H58" s="46"/>
      <c r="I58" s="46"/>
      <c r="J58" s="46"/>
      <c r="K58" s="46"/>
    </row>
    <row r="59" spans="1:17" x14ac:dyDescent="0.15">
      <c r="A59" s="35"/>
      <c r="B59" s="43"/>
      <c r="C59" s="44"/>
      <c r="D59" s="44" t="s">
        <v>385</v>
      </c>
      <c r="E59" s="47">
        <f>SUM(E53:E58)</f>
        <v>15</v>
      </c>
      <c r="F59" s="47">
        <f t="shared" ref="F59:K59" si="5">SUM(F53:F58)</f>
        <v>7</v>
      </c>
      <c r="G59" s="47">
        <f t="shared" si="5"/>
        <v>3</v>
      </c>
      <c r="H59" s="47">
        <f t="shared" si="5"/>
        <v>4</v>
      </c>
      <c r="I59" s="47">
        <f t="shared" si="5"/>
        <v>1</v>
      </c>
      <c r="J59" s="47">
        <f t="shared" si="5"/>
        <v>0</v>
      </c>
      <c r="K59" s="47">
        <f t="shared" si="5"/>
        <v>1</v>
      </c>
      <c r="L59" s="47">
        <f>SUM(E59:K59)</f>
        <v>31</v>
      </c>
      <c r="M59" s="42"/>
      <c r="N59" s="42"/>
      <c r="O59" s="42"/>
      <c r="P59" s="42"/>
      <c r="Q59" s="42"/>
    </row>
    <row r="60" spans="1:17" x14ac:dyDescent="0.15">
      <c r="A60" s="35"/>
      <c r="B60" s="43"/>
      <c r="C60" s="44"/>
      <c r="D60" s="44"/>
      <c r="E60" s="47"/>
      <c r="F60" s="47"/>
      <c r="G60" s="47"/>
      <c r="H60" s="47"/>
      <c r="I60" s="47"/>
      <c r="J60" s="47"/>
      <c r="K60" s="47"/>
      <c r="L60" s="42"/>
      <c r="M60" s="42"/>
      <c r="N60" s="42"/>
      <c r="O60" s="42"/>
      <c r="P60" s="42"/>
      <c r="Q60" s="42"/>
    </row>
    <row r="61" spans="1:17" x14ac:dyDescent="0.15">
      <c r="A61" s="35"/>
      <c r="B61" s="43"/>
      <c r="C61" s="44"/>
      <c r="D61" s="44"/>
      <c r="E61" s="47"/>
      <c r="F61" s="47"/>
      <c r="G61" s="47"/>
      <c r="H61" s="47"/>
      <c r="I61" s="47"/>
      <c r="J61" s="47"/>
      <c r="K61" s="47"/>
      <c r="L61" s="42"/>
      <c r="M61" s="42"/>
      <c r="N61" s="42"/>
      <c r="O61" s="42"/>
      <c r="P61" s="42"/>
      <c r="Q61" s="42"/>
    </row>
    <row r="62" spans="1:17" s="42" customFormat="1" x14ac:dyDescent="0.15">
      <c r="A62" s="44"/>
      <c r="B62" s="45" t="s">
        <v>173</v>
      </c>
      <c r="C62" s="35"/>
      <c r="D62" s="35" t="s">
        <v>117</v>
      </c>
      <c r="E62" s="46">
        <v>7</v>
      </c>
      <c r="F62" s="46">
        <v>6</v>
      </c>
      <c r="G62" s="46">
        <v>3</v>
      </c>
      <c r="H62" s="47"/>
      <c r="I62" s="47"/>
      <c r="J62" s="47"/>
      <c r="K62" s="47"/>
      <c r="L62" s="30"/>
      <c r="M62" s="30"/>
      <c r="N62" s="30"/>
      <c r="O62" s="30"/>
      <c r="P62" s="30"/>
      <c r="Q62" s="30"/>
    </row>
    <row r="63" spans="1:17" x14ac:dyDescent="0.15">
      <c r="A63" s="35"/>
      <c r="B63" s="45"/>
      <c r="C63" s="35"/>
      <c r="D63" s="35" t="s">
        <v>443</v>
      </c>
      <c r="E63" s="46"/>
      <c r="F63" s="46"/>
      <c r="G63" s="46"/>
      <c r="H63" s="46">
        <v>2</v>
      </c>
      <c r="I63" s="46">
        <v>1</v>
      </c>
      <c r="J63" s="46"/>
      <c r="K63" s="46"/>
    </row>
    <row r="64" spans="1:17" x14ac:dyDescent="0.15">
      <c r="A64" s="35"/>
      <c r="B64" s="45"/>
      <c r="C64" s="35"/>
      <c r="D64" s="35" t="s">
        <v>444</v>
      </c>
      <c r="E64" s="46"/>
      <c r="F64" s="46"/>
      <c r="G64" s="46"/>
      <c r="H64" s="46">
        <v>4</v>
      </c>
      <c r="I64" s="46">
        <v>2</v>
      </c>
      <c r="J64" s="46"/>
      <c r="K64" s="46"/>
    </row>
    <row r="65" spans="1:12" x14ac:dyDescent="0.15">
      <c r="A65" s="35"/>
      <c r="B65" s="45"/>
      <c r="C65" s="35"/>
      <c r="D65" s="35" t="s">
        <v>177</v>
      </c>
      <c r="E65" s="46"/>
      <c r="F65" s="46"/>
      <c r="G65" s="46"/>
      <c r="H65" s="46">
        <v>2</v>
      </c>
      <c r="I65" s="46"/>
      <c r="J65" s="46"/>
      <c r="K65" s="46"/>
    </row>
    <row r="66" spans="1:12" x14ac:dyDescent="0.15">
      <c r="A66" s="35"/>
      <c r="B66" s="45"/>
      <c r="C66" s="35"/>
      <c r="D66" s="35" t="s">
        <v>297</v>
      </c>
      <c r="E66" s="46">
        <v>7</v>
      </c>
      <c r="F66" s="46"/>
      <c r="G66" s="46"/>
      <c r="H66" s="46">
        <v>21</v>
      </c>
      <c r="I66" s="46">
        <v>25</v>
      </c>
      <c r="J66" s="46">
        <v>7</v>
      </c>
      <c r="K66" s="46"/>
    </row>
    <row r="67" spans="1:12" x14ac:dyDescent="0.15">
      <c r="A67" s="35"/>
      <c r="B67" s="43"/>
      <c r="C67" s="44"/>
      <c r="D67" s="44" t="s">
        <v>385</v>
      </c>
      <c r="E67" s="47">
        <f>SUM(E62:E66)</f>
        <v>14</v>
      </c>
      <c r="F67" s="47">
        <f t="shared" ref="F67:K67" si="6">SUM(F62:F66)</f>
        <v>6</v>
      </c>
      <c r="G67" s="47">
        <f t="shared" si="6"/>
        <v>3</v>
      </c>
      <c r="H67" s="47">
        <f t="shared" si="6"/>
        <v>29</v>
      </c>
      <c r="I67" s="47">
        <f t="shared" si="6"/>
        <v>28</v>
      </c>
      <c r="J67" s="47">
        <f t="shared" si="6"/>
        <v>7</v>
      </c>
      <c r="K67" s="47">
        <f t="shared" si="6"/>
        <v>0</v>
      </c>
      <c r="L67" s="47">
        <f>SUM(E67:K67)</f>
        <v>87</v>
      </c>
    </row>
    <row r="68" spans="1:12" x14ac:dyDescent="0.15">
      <c r="B68" s="45"/>
      <c r="C68" s="35"/>
      <c r="D68" s="35"/>
      <c r="E68" s="46"/>
      <c r="F68" s="46"/>
      <c r="G68" s="46"/>
      <c r="H68" s="46"/>
      <c r="I68" s="46"/>
      <c r="J68" s="46"/>
      <c r="K68" s="46"/>
    </row>
    <row r="69" spans="1:12" x14ac:dyDescent="0.15">
      <c r="A69" s="35" t="s">
        <v>380</v>
      </c>
      <c r="B69" s="45"/>
      <c r="C69" s="35"/>
      <c r="D69" s="35"/>
      <c r="E69" s="46"/>
      <c r="F69" s="46"/>
      <c r="G69" s="46"/>
      <c r="H69" s="46"/>
      <c r="I69" s="46"/>
      <c r="J69" s="46"/>
      <c r="K69" s="46"/>
    </row>
    <row r="70" spans="1:12" x14ac:dyDescent="0.15">
      <c r="A70" s="35"/>
      <c r="B70" s="45" t="s">
        <v>178</v>
      </c>
      <c r="C70" s="35"/>
      <c r="D70" s="49" t="s">
        <v>569</v>
      </c>
      <c r="E70" s="46">
        <v>3</v>
      </c>
      <c r="F70" s="46"/>
      <c r="G70" s="46"/>
      <c r="H70" s="46"/>
      <c r="I70" s="46"/>
      <c r="J70" s="46"/>
      <c r="K70" s="46"/>
    </row>
    <row r="71" spans="1:12" x14ac:dyDescent="0.15">
      <c r="A71" s="35"/>
      <c r="B71" s="45"/>
      <c r="C71" s="35"/>
      <c r="D71" s="49" t="s">
        <v>489</v>
      </c>
      <c r="E71" s="46"/>
      <c r="F71" s="46"/>
      <c r="G71" s="46"/>
      <c r="H71" s="46">
        <v>5</v>
      </c>
      <c r="I71" s="46">
        <v>8</v>
      </c>
      <c r="J71" s="46"/>
      <c r="K71" s="46"/>
    </row>
    <row r="72" spans="1:12" x14ac:dyDescent="0.15">
      <c r="A72" s="35"/>
      <c r="B72" s="45"/>
      <c r="C72" s="35"/>
      <c r="D72" s="49" t="s">
        <v>490</v>
      </c>
      <c r="E72" s="46"/>
      <c r="F72" s="46">
        <v>3</v>
      </c>
      <c r="G72" s="46">
        <v>2</v>
      </c>
      <c r="H72" s="46"/>
      <c r="I72" s="46"/>
      <c r="K72" s="46"/>
    </row>
    <row r="73" spans="1:12" x14ac:dyDescent="0.15">
      <c r="A73" s="35"/>
      <c r="B73" s="45"/>
      <c r="C73" s="35"/>
      <c r="D73" s="49" t="s">
        <v>280</v>
      </c>
      <c r="E73" s="46"/>
      <c r="F73" s="46"/>
      <c r="G73" s="46"/>
      <c r="H73" s="46"/>
      <c r="I73" s="46">
        <v>2</v>
      </c>
      <c r="J73" s="46">
        <v>3</v>
      </c>
      <c r="K73" s="46"/>
    </row>
    <row r="74" spans="1:12" x14ac:dyDescent="0.15">
      <c r="A74" s="35"/>
      <c r="B74" s="45"/>
      <c r="C74" s="35"/>
      <c r="D74" s="49" t="s">
        <v>281</v>
      </c>
      <c r="E74" s="46"/>
      <c r="F74" s="46"/>
      <c r="G74" s="46"/>
      <c r="H74" s="46"/>
      <c r="I74" s="46"/>
      <c r="J74" s="46"/>
      <c r="K74" s="46">
        <v>1</v>
      </c>
    </row>
    <row r="75" spans="1:12" x14ac:dyDescent="0.15">
      <c r="A75" s="35"/>
      <c r="B75" s="45"/>
      <c r="C75" s="35"/>
      <c r="D75" s="49" t="s">
        <v>282</v>
      </c>
      <c r="E75" s="46"/>
      <c r="F75" s="46"/>
      <c r="G75" s="46"/>
      <c r="H75" s="46">
        <v>5</v>
      </c>
      <c r="I75" s="46">
        <v>1</v>
      </c>
      <c r="J75" s="46"/>
      <c r="K75" s="46"/>
    </row>
    <row r="76" spans="1:12" x14ac:dyDescent="0.15">
      <c r="A76" s="35"/>
      <c r="B76" s="45"/>
      <c r="C76" s="35"/>
      <c r="D76" s="49" t="s">
        <v>283</v>
      </c>
      <c r="E76" s="46"/>
      <c r="F76" s="46"/>
      <c r="G76" s="46"/>
      <c r="H76" s="46"/>
      <c r="I76" s="46"/>
      <c r="J76" s="46">
        <v>4</v>
      </c>
      <c r="K76" s="46"/>
    </row>
    <row r="77" spans="1:12" x14ac:dyDescent="0.15">
      <c r="A77" s="35"/>
      <c r="B77" s="45"/>
      <c r="C77" s="35"/>
      <c r="D77" s="49" t="s">
        <v>284</v>
      </c>
      <c r="E77" s="46"/>
      <c r="F77" s="46"/>
      <c r="G77" s="46"/>
      <c r="H77" s="46"/>
      <c r="I77" s="46"/>
      <c r="J77" s="46"/>
      <c r="K77" s="46">
        <v>5</v>
      </c>
    </row>
    <row r="78" spans="1:12" x14ac:dyDescent="0.15">
      <c r="A78" s="35"/>
      <c r="B78" s="45"/>
      <c r="C78" s="35"/>
      <c r="D78" s="49" t="s">
        <v>105</v>
      </c>
      <c r="E78" s="46">
        <v>12</v>
      </c>
      <c r="F78" s="46">
        <v>4</v>
      </c>
      <c r="G78" s="46">
        <v>1</v>
      </c>
      <c r="H78" s="46">
        <v>4</v>
      </c>
      <c r="I78" s="46">
        <v>1</v>
      </c>
      <c r="J78" s="46">
        <v>6</v>
      </c>
      <c r="K78" s="46"/>
    </row>
    <row r="79" spans="1:12" x14ac:dyDescent="0.15">
      <c r="A79" s="35"/>
      <c r="B79" s="43"/>
      <c r="C79" s="44"/>
      <c r="D79" s="44" t="s">
        <v>385</v>
      </c>
      <c r="E79" s="47">
        <f>SUM(E70:E78)</f>
        <v>15</v>
      </c>
      <c r="F79" s="47">
        <f t="shared" ref="F79:K79" si="7">SUM(F70:F78)</f>
        <v>7</v>
      </c>
      <c r="G79" s="47">
        <f t="shared" si="7"/>
        <v>3</v>
      </c>
      <c r="H79" s="47">
        <f t="shared" si="7"/>
        <v>14</v>
      </c>
      <c r="I79" s="47">
        <f>SUM(I70:I78)</f>
        <v>12</v>
      </c>
      <c r="J79" s="47">
        <f t="shared" si="7"/>
        <v>13</v>
      </c>
      <c r="K79" s="47">
        <f t="shared" si="7"/>
        <v>6</v>
      </c>
      <c r="L79" s="47">
        <f>SUM(E79:K79)</f>
        <v>70</v>
      </c>
    </row>
    <row r="80" spans="1:12" x14ac:dyDescent="0.15">
      <c r="A80" s="35"/>
      <c r="B80" s="45"/>
      <c r="C80" s="35"/>
      <c r="D80" s="35"/>
      <c r="E80" s="46"/>
      <c r="F80" s="46"/>
      <c r="G80" s="46"/>
      <c r="H80" s="49"/>
      <c r="I80" s="49"/>
      <c r="J80" s="49"/>
      <c r="K80" s="49"/>
    </row>
    <row r="81" spans="1:12" x14ac:dyDescent="0.15">
      <c r="A81" s="35"/>
      <c r="B81" s="45"/>
      <c r="C81" s="35"/>
      <c r="E81" s="35"/>
      <c r="F81" s="35"/>
      <c r="G81" s="35"/>
      <c r="H81" s="35"/>
      <c r="I81" s="35"/>
      <c r="J81" s="35"/>
      <c r="K81" s="35"/>
      <c r="L81" s="35"/>
    </row>
    <row r="82" spans="1:12" x14ac:dyDescent="0.15">
      <c r="A82" s="35"/>
      <c r="B82" s="45"/>
      <c r="C82" s="35"/>
      <c r="D82" s="44" t="s">
        <v>348</v>
      </c>
      <c r="E82" s="47">
        <f t="shared" ref="E82:K82" si="8">SUM(,E79,E67,E59,E50,E38,E22,E29,E15,E8,)</f>
        <v>113</v>
      </c>
      <c r="F82" s="47">
        <f t="shared" si="8"/>
        <v>69</v>
      </c>
      <c r="G82" s="47">
        <f t="shared" si="8"/>
        <v>34</v>
      </c>
      <c r="H82" s="47">
        <f t="shared" si="8"/>
        <v>91</v>
      </c>
      <c r="I82" s="47">
        <f t="shared" si="8"/>
        <v>79</v>
      </c>
      <c r="J82" s="47">
        <f t="shared" si="8"/>
        <v>53</v>
      </c>
      <c r="K82" s="47">
        <f t="shared" si="8"/>
        <v>13</v>
      </c>
      <c r="L82" s="47">
        <f>SUM(E82:K82)</f>
        <v>452</v>
      </c>
    </row>
    <row r="83" spans="1:12" s="42" customFormat="1" x14ac:dyDescent="0.15">
      <c r="A83" s="29"/>
      <c r="B83" s="53"/>
      <c r="C83" s="29"/>
      <c r="D83" s="29"/>
      <c r="E83" s="29"/>
      <c r="F83" s="29"/>
      <c r="G83" s="29"/>
      <c r="H83" s="29"/>
      <c r="I83" s="29"/>
      <c r="J83" s="29"/>
      <c r="K83" s="29"/>
      <c r="L83" s="29"/>
    </row>
    <row r="84" spans="1:12" x14ac:dyDescent="0.15">
      <c r="A84" s="35"/>
      <c r="B84" s="45"/>
      <c r="C84" s="35"/>
      <c r="D84" s="35"/>
      <c r="E84" s="46"/>
      <c r="F84" s="46"/>
      <c r="G84" s="46"/>
      <c r="H84" s="49"/>
      <c r="I84" s="49"/>
      <c r="J84" s="49"/>
      <c r="K84" s="49"/>
      <c r="L84" s="49"/>
    </row>
    <row r="85" spans="1:12" x14ac:dyDescent="0.15">
      <c r="A85" s="161" t="s">
        <v>470</v>
      </c>
      <c r="B85" s="161"/>
      <c r="C85" s="161"/>
      <c r="D85" s="161"/>
      <c r="E85" s="161"/>
      <c r="F85" s="161"/>
      <c r="G85" s="161"/>
      <c r="H85" s="161"/>
      <c r="I85" s="161"/>
      <c r="J85" s="161"/>
      <c r="K85" s="161"/>
      <c r="L85" s="162"/>
    </row>
    <row r="86" spans="1:12" x14ac:dyDescent="0.15">
      <c r="A86" s="161"/>
      <c r="B86" s="161"/>
      <c r="C86" s="161"/>
      <c r="D86" s="161"/>
      <c r="E86" s="161"/>
      <c r="F86" s="161"/>
      <c r="G86" s="161"/>
      <c r="H86" s="161"/>
      <c r="I86" s="161"/>
      <c r="J86" s="161"/>
      <c r="K86" s="161"/>
      <c r="L86" s="162"/>
    </row>
    <row r="87" spans="1:12" x14ac:dyDescent="0.15">
      <c r="A87" s="161"/>
      <c r="B87" s="161"/>
      <c r="C87" s="161"/>
      <c r="D87" s="161"/>
      <c r="E87" s="161"/>
      <c r="F87" s="161"/>
      <c r="G87" s="161"/>
      <c r="H87" s="161"/>
      <c r="I87" s="161"/>
      <c r="J87" s="161"/>
      <c r="K87" s="161"/>
      <c r="L87" s="162"/>
    </row>
    <row r="88" spans="1:12" x14ac:dyDescent="0.15">
      <c r="A88" s="163"/>
      <c r="B88" s="163"/>
      <c r="C88" s="163"/>
      <c r="D88" s="163"/>
      <c r="E88" s="163"/>
      <c r="F88" s="163"/>
      <c r="G88" s="163"/>
      <c r="H88" s="163"/>
      <c r="I88" s="163"/>
      <c r="J88" s="163"/>
      <c r="K88" s="163"/>
      <c r="L88" s="162"/>
    </row>
    <row r="89" spans="1:12" x14ac:dyDescent="0.15">
      <c r="A89" s="163"/>
      <c r="B89" s="163"/>
      <c r="C89" s="163"/>
      <c r="D89" s="163"/>
      <c r="E89" s="163"/>
      <c r="F89" s="163"/>
      <c r="G89" s="163"/>
      <c r="H89" s="163"/>
      <c r="I89" s="163"/>
      <c r="J89" s="163"/>
      <c r="K89" s="163"/>
      <c r="L89" s="162"/>
    </row>
    <row r="90" spans="1:12" x14ac:dyDescent="0.15">
      <c r="A90" s="163"/>
      <c r="B90" s="163"/>
      <c r="C90" s="163"/>
      <c r="D90" s="163"/>
      <c r="E90" s="163"/>
      <c r="F90" s="163"/>
      <c r="G90" s="163"/>
      <c r="H90" s="163"/>
      <c r="I90" s="163"/>
      <c r="J90" s="163"/>
      <c r="K90" s="163"/>
      <c r="L90" s="162"/>
    </row>
    <row r="91" spans="1:12" x14ac:dyDescent="0.15">
      <c r="A91" s="163"/>
      <c r="B91" s="163"/>
      <c r="C91" s="163"/>
      <c r="D91" s="163"/>
      <c r="E91" s="163"/>
      <c r="F91" s="163"/>
      <c r="G91" s="163"/>
      <c r="H91" s="163"/>
      <c r="I91" s="163"/>
      <c r="J91" s="163"/>
      <c r="K91" s="163"/>
      <c r="L91" s="162"/>
    </row>
    <row r="92" spans="1:12" x14ac:dyDescent="0.15">
      <c r="A92" s="35"/>
      <c r="B92" s="45"/>
      <c r="C92" s="35"/>
      <c r="D92" s="35"/>
      <c r="E92" s="35"/>
      <c r="F92" s="35"/>
      <c r="G92" s="35"/>
      <c r="H92" s="35"/>
      <c r="I92" s="35"/>
      <c r="J92" s="35"/>
      <c r="K92" s="35"/>
    </row>
    <row r="93" spans="1:12" x14ac:dyDescent="0.15">
      <c r="A93" s="35"/>
      <c r="B93" s="45"/>
      <c r="C93" s="35"/>
      <c r="D93" s="35"/>
      <c r="E93" s="35"/>
      <c r="F93" s="35"/>
      <c r="G93" s="35"/>
      <c r="H93" s="35"/>
      <c r="I93" s="35"/>
      <c r="J93" s="35"/>
      <c r="K93" s="35"/>
    </row>
    <row r="94" spans="1:12" x14ac:dyDescent="0.15">
      <c r="A94" s="35"/>
      <c r="B94" s="45"/>
      <c r="C94" s="35"/>
      <c r="D94" s="35"/>
      <c r="E94" s="35"/>
      <c r="F94" s="35"/>
      <c r="G94" s="35"/>
      <c r="H94" s="35"/>
      <c r="I94" s="35"/>
      <c r="J94" s="35"/>
      <c r="K94" s="35"/>
    </row>
    <row r="95" spans="1:12" x14ac:dyDescent="0.15">
      <c r="A95" s="35"/>
      <c r="B95" s="45"/>
      <c r="C95" s="35"/>
      <c r="D95" s="35"/>
      <c r="E95" s="35"/>
      <c r="F95" s="35"/>
      <c r="G95" s="35"/>
      <c r="H95" s="35"/>
      <c r="I95" s="35"/>
      <c r="J95" s="35"/>
      <c r="K95" s="35"/>
    </row>
    <row r="96" spans="1:12" x14ac:dyDescent="0.15">
      <c r="A96" s="35"/>
      <c r="B96" s="45"/>
      <c r="C96" s="35"/>
      <c r="D96" s="35"/>
      <c r="E96" s="35"/>
      <c r="F96" s="35"/>
      <c r="G96" s="35"/>
      <c r="H96" s="35"/>
      <c r="I96" s="35"/>
      <c r="J96" s="35"/>
      <c r="K96" s="35"/>
    </row>
    <row r="97" spans="1:11" x14ac:dyDescent="0.15">
      <c r="A97" s="35"/>
      <c r="B97" s="45"/>
      <c r="C97" s="35"/>
      <c r="D97" s="35"/>
      <c r="E97" s="35"/>
      <c r="F97" s="35"/>
      <c r="G97" s="35"/>
      <c r="H97" s="35"/>
      <c r="I97" s="35"/>
      <c r="J97" s="35"/>
      <c r="K97" s="35"/>
    </row>
    <row r="98" spans="1:11" x14ac:dyDescent="0.15">
      <c r="A98" s="35"/>
      <c r="B98" s="45"/>
      <c r="C98" s="35"/>
      <c r="D98" s="35"/>
      <c r="E98" s="35"/>
      <c r="F98" s="35"/>
      <c r="G98" s="35"/>
      <c r="H98" s="35"/>
      <c r="I98" s="35"/>
      <c r="J98" s="35"/>
      <c r="K98" s="35"/>
    </row>
    <row r="99" spans="1:11" x14ac:dyDescent="0.15">
      <c r="A99" s="35"/>
      <c r="B99" s="45"/>
      <c r="C99" s="35"/>
      <c r="D99" s="35"/>
      <c r="E99" s="35"/>
      <c r="F99" s="35"/>
      <c r="G99" s="35"/>
      <c r="H99" s="35"/>
      <c r="I99" s="35"/>
      <c r="J99" s="35"/>
      <c r="K99" s="35"/>
    </row>
    <row r="100" spans="1:11" x14ac:dyDescent="0.15">
      <c r="A100" s="35"/>
      <c r="B100" s="45"/>
      <c r="C100" s="35"/>
      <c r="D100" s="35"/>
      <c r="E100" s="35"/>
      <c r="F100" s="35"/>
      <c r="G100" s="35"/>
      <c r="H100" s="35"/>
      <c r="I100" s="35"/>
      <c r="J100" s="35"/>
      <c r="K100" s="35"/>
    </row>
    <row r="101" spans="1:11" x14ac:dyDescent="0.15">
      <c r="A101" s="35"/>
      <c r="B101" s="45"/>
      <c r="C101" s="35"/>
      <c r="D101" s="35"/>
      <c r="E101" s="35"/>
      <c r="F101" s="35"/>
      <c r="G101" s="35"/>
      <c r="H101" s="35"/>
      <c r="I101" s="35"/>
      <c r="J101" s="35"/>
      <c r="K101" s="35"/>
    </row>
    <row r="102" spans="1:11" x14ac:dyDescent="0.15">
      <c r="A102" s="35"/>
      <c r="B102" s="45"/>
      <c r="C102" s="35"/>
      <c r="D102" s="35"/>
      <c r="E102" s="35"/>
      <c r="F102" s="35"/>
      <c r="G102" s="35"/>
      <c r="H102" s="35"/>
      <c r="I102" s="35"/>
      <c r="J102" s="35"/>
      <c r="K102" s="35"/>
    </row>
    <row r="103" spans="1:11" x14ac:dyDescent="0.15">
      <c r="A103" s="35"/>
      <c r="B103" s="45"/>
      <c r="C103" s="35"/>
      <c r="D103" s="35"/>
      <c r="E103" s="35"/>
      <c r="F103" s="35"/>
      <c r="G103" s="35"/>
      <c r="H103" s="35"/>
      <c r="I103" s="35"/>
      <c r="J103" s="35"/>
      <c r="K103" s="35"/>
    </row>
    <row r="104" spans="1:11" x14ac:dyDescent="0.15">
      <c r="A104" s="35"/>
      <c r="B104" s="45"/>
      <c r="C104" s="35"/>
      <c r="D104" s="35"/>
      <c r="E104" s="35"/>
      <c r="F104" s="35"/>
      <c r="G104" s="35"/>
      <c r="H104" s="35"/>
      <c r="I104" s="35"/>
      <c r="J104" s="35"/>
      <c r="K104" s="35"/>
    </row>
    <row r="105" spans="1:11" x14ac:dyDescent="0.15">
      <c r="A105" s="35"/>
      <c r="B105" s="45"/>
      <c r="C105" s="35"/>
      <c r="D105" s="35"/>
      <c r="E105" s="35"/>
      <c r="F105" s="35"/>
      <c r="G105" s="35"/>
      <c r="H105" s="35"/>
      <c r="I105" s="35"/>
      <c r="J105" s="35"/>
      <c r="K105" s="35"/>
    </row>
    <row r="106" spans="1:11" x14ac:dyDescent="0.15">
      <c r="A106" s="35"/>
      <c r="B106" s="45"/>
      <c r="C106" s="35"/>
      <c r="D106" s="35"/>
      <c r="E106" s="35"/>
      <c r="F106" s="35"/>
      <c r="G106" s="35"/>
      <c r="H106" s="35"/>
      <c r="I106" s="35"/>
      <c r="J106" s="35"/>
      <c r="K106" s="35"/>
    </row>
    <row r="107" spans="1:11" x14ac:dyDescent="0.15">
      <c r="A107" s="35"/>
      <c r="B107" s="45"/>
      <c r="C107" s="35"/>
      <c r="D107" s="35"/>
      <c r="E107" s="35"/>
      <c r="F107" s="35"/>
      <c r="G107" s="35"/>
      <c r="H107" s="35"/>
      <c r="I107" s="35"/>
      <c r="J107" s="35"/>
      <c r="K107" s="35"/>
    </row>
    <row r="108" spans="1:11" x14ac:dyDescent="0.15">
      <c r="A108" s="35"/>
      <c r="B108" s="45"/>
      <c r="C108" s="35"/>
      <c r="D108" s="35"/>
      <c r="E108" s="35"/>
      <c r="F108" s="35"/>
      <c r="G108" s="35"/>
      <c r="H108" s="35"/>
      <c r="I108" s="35"/>
      <c r="J108" s="35"/>
      <c r="K108" s="35"/>
    </row>
    <row r="109" spans="1:11" x14ac:dyDescent="0.15">
      <c r="A109" s="35"/>
      <c r="B109" s="45"/>
      <c r="C109" s="35"/>
      <c r="D109" s="35"/>
      <c r="E109" s="35"/>
      <c r="F109" s="35"/>
      <c r="G109" s="35"/>
      <c r="H109" s="35"/>
      <c r="I109" s="35"/>
      <c r="J109" s="35"/>
      <c r="K109" s="35"/>
    </row>
    <row r="110" spans="1:11" x14ac:dyDescent="0.15">
      <c r="A110" s="35"/>
      <c r="B110" s="45"/>
      <c r="C110" s="35"/>
      <c r="D110" s="35"/>
      <c r="E110" s="35"/>
      <c r="F110" s="35"/>
      <c r="G110" s="35"/>
      <c r="H110" s="35"/>
      <c r="I110" s="35"/>
      <c r="J110" s="35"/>
      <c r="K110" s="35"/>
    </row>
    <row r="111" spans="1:11" x14ac:dyDescent="0.15">
      <c r="A111" s="35"/>
      <c r="B111" s="45"/>
      <c r="C111" s="35"/>
      <c r="D111" s="35"/>
      <c r="E111" s="35"/>
      <c r="F111" s="35"/>
      <c r="G111" s="35"/>
      <c r="H111" s="35"/>
      <c r="I111" s="35"/>
      <c r="J111" s="35"/>
      <c r="K111" s="35"/>
    </row>
    <row r="112" spans="1:11" x14ac:dyDescent="0.15">
      <c r="A112" s="35"/>
      <c r="B112" s="45"/>
      <c r="C112" s="35"/>
      <c r="D112" s="35"/>
      <c r="E112" s="35"/>
      <c r="F112" s="35"/>
      <c r="G112" s="35"/>
      <c r="H112" s="35"/>
      <c r="I112" s="35"/>
      <c r="J112" s="35"/>
      <c r="K112" s="35"/>
    </row>
    <row r="113" spans="1:11" x14ac:dyDescent="0.15">
      <c r="A113" s="35"/>
      <c r="B113" s="45"/>
      <c r="C113" s="35"/>
      <c r="D113" s="35"/>
      <c r="E113" s="35"/>
      <c r="F113" s="35"/>
      <c r="G113" s="35"/>
      <c r="H113" s="35"/>
      <c r="I113" s="35"/>
      <c r="J113" s="35"/>
      <c r="K113" s="35"/>
    </row>
    <row r="114" spans="1:11" x14ac:dyDescent="0.15">
      <c r="A114" s="35"/>
      <c r="B114" s="45"/>
      <c r="C114" s="35"/>
      <c r="D114" s="35"/>
      <c r="E114" s="35"/>
      <c r="F114" s="35"/>
      <c r="G114" s="35"/>
      <c r="H114" s="35"/>
      <c r="I114" s="35"/>
      <c r="J114" s="35"/>
      <c r="K114" s="35"/>
    </row>
    <row r="115" spans="1:11" x14ac:dyDescent="0.15">
      <c r="A115" s="35"/>
      <c r="B115" s="45"/>
      <c r="C115" s="35"/>
      <c r="D115" s="35"/>
      <c r="E115" s="35"/>
      <c r="F115" s="35"/>
      <c r="G115" s="35"/>
      <c r="H115" s="35"/>
      <c r="I115" s="35"/>
      <c r="J115" s="35"/>
      <c r="K115" s="35"/>
    </row>
    <row r="116" spans="1:11" x14ac:dyDescent="0.15">
      <c r="A116" s="35"/>
      <c r="B116" s="45"/>
      <c r="C116" s="35"/>
      <c r="D116" s="35"/>
      <c r="E116" s="35"/>
      <c r="F116" s="35"/>
      <c r="G116" s="35"/>
      <c r="H116" s="35"/>
      <c r="I116" s="35"/>
      <c r="J116" s="35"/>
      <c r="K116" s="35"/>
    </row>
    <row r="117" spans="1:11" x14ac:dyDescent="0.15">
      <c r="A117" s="35"/>
      <c r="B117" s="45"/>
      <c r="C117" s="35"/>
      <c r="D117" s="35"/>
      <c r="E117" s="35"/>
      <c r="F117" s="35"/>
      <c r="G117" s="35"/>
      <c r="H117" s="35"/>
      <c r="I117" s="35"/>
      <c r="J117" s="35"/>
      <c r="K117" s="35"/>
    </row>
    <row r="118" spans="1:11" x14ac:dyDescent="0.15">
      <c r="A118" s="35"/>
      <c r="B118" s="45"/>
      <c r="C118" s="35"/>
      <c r="D118" s="35"/>
      <c r="E118" s="35"/>
      <c r="F118" s="35"/>
      <c r="G118" s="35"/>
      <c r="H118" s="35"/>
      <c r="I118" s="35"/>
      <c r="J118" s="35"/>
      <c r="K118" s="35"/>
    </row>
    <row r="119" spans="1:11" x14ac:dyDescent="0.15">
      <c r="A119" s="35"/>
      <c r="B119" s="45"/>
      <c r="C119" s="35"/>
      <c r="D119" s="35"/>
      <c r="E119" s="35"/>
      <c r="F119" s="35"/>
      <c r="G119" s="35"/>
      <c r="H119" s="35"/>
      <c r="I119" s="35"/>
      <c r="J119" s="35"/>
      <c r="K119" s="35"/>
    </row>
    <row r="120" spans="1:11" x14ac:dyDescent="0.15">
      <c r="A120" s="35"/>
      <c r="B120" s="45"/>
      <c r="C120" s="35"/>
      <c r="D120" s="35"/>
      <c r="E120" s="35"/>
      <c r="F120" s="35"/>
      <c r="G120" s="35"/>
      <c r="H120" s="35"/>
      <c r="I120" s="35"/>
      <c r="J120" s="35"/>
      <c r="K120" s="35"/>
    </row>
    <row r="121" spans="1:11" x14ac:dyDescent="0.15">
      <c r="A121" s="35"/>
      <c r="B121" s="45"/>
      <c r="C121" s="35"/>
      <c r="D121" s="35"/>
      <c r="E121" s="35"/>
      <c r="F121" s="35"/>
      <c r="G121" s="35"/>
      <c r="H121" s="35"/>
      <c r="I121" s="35"/>
      <c r="J121" s="35"/>
      <c r="K121" s="35"/>
    </row>
    <row r="122" spans="1:11" x14ac:dyDescent="0.15">
      <c r="A122" s="35"/>
      <c r="B122" s="45"/>
      <c r="C122" s="35"/>
      <c r="D122" s="35"/>
      <c r="E122" s="35"/>
      <c r="F122" s="35"/>
      <c r="G122" s="35"/>
      <c r="H122" s="35"/>
      <c r="I122" s="35"/>
      <c r="J122" s="35"/>
      <c r="K122" s="35"/>
    </row>
    <row r="123" spans="1:11" x14ac:dyDescent="0.15">
      <c r="A123" s="35"/>
      <c r="B123" s="45"/>
      <c r="C123" s="35"/>
      <c r="D123" s="35"/>
      <c r="E123" s="35"/>
      <c r="F123" s="35"/>
      <c r="G123" s="35"/>
      <c r="H123" s="35"/>
      <c r="I123" s="35"/>
      <c r="J123" s="35"/>
      <c r="K123" s="35"/>
    </row>
    <row r="124" spans="1:11" x14ac:dyDescent="0.15">
      <c r="A124" s="35"/>
      <c r="B124" s="45"/>
      <c r="C124" s="35"/>
      <c r="D124" s="35"/>
      <c r="E124" s="35"/>
      <c r="F124" s="35"/>
      <c r="G124" s="35"/>
      <c r="H124" s="35"/>
      <c r="I124" s="35"/>
      <c r="J124" s="35"/>
      <c r="K124" s="35"/>
    </row>
    <row r="125" spans="1:11" x14ac:dyDescent="0.15">
      <c r="A125" s="35"/>
      <c r="B125" s="45"/>
      <c r="C125" s="35"/>
      <c r="D125" s="35"/>
      <c r="E125" s="35"/>
      <c r="F125" s="35"/>
      <c r="G125" s="35"/>
      <c r="H125" s="35"/>
      <c r="I125" s="35"/>
      <c r="J125" s="35"/>
      <c r="K125" s="35"/>
    </row>
    <row r="126" spans="1:11" x14ac:dyDescent="0.15">
      <c r="A126" s="35"/>
      <c r="B126" s="45"/>
      <c r="C126" s="35"/>
      <c r="D126" s="35"/>
      <c r="E126" s="35"/>
      <c r="F126" s="35"/>
      <c r="G126" s="35"/>
      <c r="H126" s="35"/>
      <c r="I126" s="35"/>
      <c r="J126" s="35"/>
      <c r="K126" s="35"/>
    </row>
    <row r="127" spans="1:11" x14ac:dyDescent="0.15">
      <c r="A127" s="35"/>
      <c r="B127" s="45"/>
      <c r="C127" s="35"/>
      <c r="D127" s="35"/>
      <c r="E127" s="35"/>
      <c r="F127" s="35"/>
      <c r="G127" s="35"/>
      <c r="H127" s="35"/>
      <c r="I127" s="35"/>
      <c r="J127" s="35"/>
      <c r="K127" s="35"/>
    </row>
    <row r="128" spans="1:11" x14ac:dyDescent="0.15">
      <c r="A128" s="35"/>
      <c r="B128" s="45"/>
      <c r="C128" s="35"/>
      <c r="D128" s="35"/>
      <c r="E128" s="35"/>
      <c r="F128" s="35"/>
      <c r="G128" s="35"/>
      <c r="H128" s="35"/>
      <c r="I128" s="35"/>
      <c r="J128" s="35"/>
      <c r="K128" s="35"/>
    </row>
    <row r="129" spans="1:11" x14ac:dyDescent="0.15">
      <c r="A129" s="35"/>
      <c r="B129" s="45"/>
      <c r="C129" s="35"/>
      <c r="D129" s="35"/>
      <c r="E129" s="35"/>
      <c r="F129" s="35"/>
      <c r="G129" s="35"/>
      <c r="H129" s="35"/>
      <c r="I129" s="35"/>
      <c r="J129" s="35"/>
      <c r="K129" s="35"/>
    </row>
    <row r="130" spans="1:11" s="35" customFormat="1" x14ac:dyDescent="0.15">
      <c r="B130" s="45"/>
    </row>
    <row r="131" spans="1:11" s="35" customFormat="1" x14ac:dyDescent="0.15">
      <c r="B131" s="45"/>
    </row>
    <row r="132" spans="1:11" s="35" customFormat="1" x14ac:dyDescent="0.15">
      <c r="B132" s="45"/>
    </row>
    <row r="133" spans="1:11" s="35" customFormat="1" x14ac:dyDescent="0.15">
      <c r="B133" s="45"/>
    </row>
    <row r="134" spans="1:11" s="35" customFormat="1" x14ac:dyDescent="0.15">
      <c r="B134" s="45"/>
    </row>
    <row r="135" spans="1:11" s="35" customFormat="1" x14ac:dyDescent="0.15">
      <c r="B135" s="45"/>
    </row>
    <row r="136" spans="1:11" s="35" customFormat="1" x14ac:dyDescent="0.15">
      <c r="B136" s="45"/>
    </row>
    <row r="137" spans="1:11" s="35" customFormat="1" x14ac:dyDescent="0.15">
      <c r="B137" s="45"/>
    </row>
    <row r="138" spans="1:11" s="35" customFormat="1" x14ac:dyDescent="0.15">
      <c r="B138" s="45"/>
    </row>
    <row r="139" spans="1:11" s="35" customFormat="1" x14ac:dyDescent="0.15">
      <c r="B139" s="45"/>
    </row>
    <row r="140" spans="1:11" s="35" customFormat="1" x14ac:dyDescent="0.15">
      <c r="B140" s="45"/>
    </row>
    <row r="141" spans="1:11" s="35" customFormat="1" x14ac:dyDescent="0.15">
      <c r="B141" s="45"/>
    </row>
    <row r="142" spans="1:11" s="35" customFormat="1" x14ac:dyDescent="0.15">
      <c r="B142" s="45"/>
    </row>
    <row r="143" spans="1:11" s="35" customFormat="1" x14ac:dyDescent="0.15">
      <c r="B143" s="45"/>
    </row>
    <row r="144" spans="1:11" s="35" customFormat="1" x14ac:dyDescent="0.15">
      <c r="B144" s="45"/>
    </row>
    <row r="145" spans="2:2" s="35" customFormat="1" x14ac:dyDescent="0.15">
      <c r="B145" s="45"/>
    </row>
    <row r="146" spans="2:2" s="35" customFormat="1" x14ac:dyDescent="0.15">
      <c r="B146" s="45"/>
    </row>
    <row r="147" spans="2:2" s="35" customFormat="1" x14ac:dyDescent="0.15">
      <c r="B147" s="45"/>
    </row>
    <row r="148" spans="2:2" s="35" customFormat="1" x14ac:dyDescent="0.15">
      <c r="B148" s="45"/>
    </row>
    <row r="149" spans="2:2" s="35" customFormat="1" x14ac:dyDescent="0.15">
      <c r="B149" s="45"/>
    </row>
    <row r="150" spans="2:2" s="35" customFormat="1" x14ac:dyDescent="0.15">
      <c r="B150" s="45"/>
    </row>
    <row r="151" spans="2:2" s="35" customFormat="1" x14ac:dyDescent="0.15">
      <c r="B151" s="45"/>
    </row>
    <row r="152" spans="2:2" s="35" customFormat="1" x14ac:dyDescent="0.15">
      <c r="B152" s="45"/>
    </row>
    <row r="153" spans="2:2" s="35" customFormat="1" x14ac:dyDescent="0.15">
      <c r="B153" s="45"/>
    </row>
    <row r="154" spans="2:2" s="35" customFormat="1" x14ac:dyDescent="0.15">
      <c r="B154" s="45"/>
    </row>
    <row r="155" spans="2:2" s="35" customFormat="1" x14ac:dyDescent="0.15">
      <c r="B155" s="45"/>
    </row>
    <row r="156" spans="2:2" s="35" customFormat="1" x14ac:dyDescent="0.15">
      <c r="B156" s="45"/>
    </row>
    <row r="157" spans="2:2" s="35" customFormat="1" x14ac:dyDescent="0.15">
      <c r="B157" s="45"/>
    </row>
    <row r="158" spans="2:2" s="35" customFormat="1" x14ac:dyDescent="0.15">
      <c r="B158" s="45"/>
    </row>
    <row r="159" spans="2:2" s="35" customFormat="1" x14ac:dyDescent="0.15">
      <c r="B159" s="45"/>
    </row>
    <row r="160" spans="2:2" s="35" customFormat="1" x14ac:dyDescent="0.15">
      <c r="B160" s="45"/>
    </row>
    <row r="161" spans="2:2" s="35" customFormat="1" x14ac:dyDescent="0.15">
      <c r="B161" s="45"/>
    </row>
    <row r="162" spans="2:2" s="35" customFormat="1" x14ac:dyDescent="0.15">
      <c r="B162" s="45"/>
    </row>
    <row r="163" spans="2:2" s="35" customFormat="1" x14ac:dyDescent="0.15">
      <c r="B163" s="45"/>
    </row>
    <row r="164" spans="2:2" s="35" customFormat="1" x14ac:dyDescent="0.15">
      <c r="B164" s="45"/>
    </row>
    <row r="165" spans="2:2" s="35" customFormat="1" x14ac:dyDescent="0.15">
      <c r="B165" s="45"/>
    </row>
    <row r="166" spans="2:2" s="35" customFormat="1" x14ac:dyDescent="0.15">
      <c r="B166" s="45"/>
    </row>
    <row r="167" spans="2:2" s="35" customFormat="1" x14ac:dyDescent="0.15">
      <c r="B167" s="45"/>
    </row>
    <row r="168" spans="2:2" s="35" customFormat="1" x14ac:dyDescent="0.15">
      <c r="B168" s="45"/>
    </row>
    <row r="169" spans="2:2" s="35" customFormat="1" x14ac:dyDescent="0.15">
      <c r="B169" s="45"/>
    </row>
    <row r="170" spans="2:2" s="35" customFormat="1" x14ac:dyDescent="0.15">
      <c r="B170" s="45"/>
    </row>
    <row r="171" spans="2:2" s="35" customFormat="1" x14ac:dyDescent="0.15">
      <c r="B171" s="45"/>
    </row>
    <row r="172" spans="2:2" s="35" customFormat="1" x14ac:dyDescent="0.15">
      <c r="B172" s="45"/>
    </row>
    <row r="173" spans="2:2" s="35" customFormat="1" x14ac:dyDescent="0.15">
      <c r="B173" s="45"/>
    </row>
    <row r="174" spans="2:2" s="35" customFormat="1" x14ac:dyDescent="0.15">
      <c r="B174" s="45"/>
    </row>
    <row r="175" spans="2:2" s="35" customFormat="1" x14ac:dyDescent="0.15">
      <c r="B175" s="45"/>
    </row>
    <row r="176" spans="2:2" s="35" customFormat="1" x14ac:dyDescent="0.15">
      <c r="B176" s="45"/>
    </row>
    <row r="177" spans="2:2" s="35" customFormat="1" x14ac:dyDescent="0.15">
      <c r="B177" s="45"/>
    </row>
    <row r="178" spans="2:2" s="35" customFormat="1" x14ac:dyDescent="0.15">
      <c r="B178" s="45"/>
    </row>
    <row r="179" spans="2:2" s="35" customFormat="1" x14ac:dyDescent="0.15">
      <c r="B179" s="45"/>
    </row>
    <row r="180" spans="2:2" s="35" customFormat="1" x14ac:dyDescent="0.15">
      <c r="B180" s="45"/>
    </row>
    <row r="181" spans="2:2" s="35" customFormat="1" x14ac:dyDescent="0.15">
      <c r="B181" s="45"/>
    </row>
    <row r="182" spans="2:2" s="35" customFormat="1" x14ac:dyDescent="0.15">
      <c r="B182" s="45"/>
    </row>
    <row r="183" spans="2:2" s="35" customFormat="1" x14ac:dyDescent="0.15">
      <c r="B183" s="45"/>
    </row>
    <row r="184" spans="2:2" s="35" customFormat="1" x14ac:dyDescent="0.15">
      <c r="B184" s="45"/>
    </row>
    <row r="185" spans="2:2" s="35" customFormat="1" x14ac:dyDescent="0.15">
      <c r="B185" s="45"/>
    </row>
    <row r="186" spans="2:2" s="35" customFormat="1" x14ac:dyDescent="0.15">
      <c r="B186" s="45"/>
    </row>
    <row r="187" spans="2:2" s="35" customFormat="1" x14ac:dyDescent="0.15">
      <c r="B187" s="45"/>
    </row>
    <row r="188" spans="2:2" s="35" customFormat="1" x14ac:dyDescent="0.15">
      <c r="B188" s="45"/>
    </row>
    <row r="189" spans="2:2" s="35" customFormat="1" x14ac:dyDescent="0.15">
      <c r="B189" s="45"/>
    </row>
    <row r="190" spans="2:2" s="35" customFormat="1" x14ac:dyDescent="0.15">
      <c r="B190" s="45"/>
    </row>
    <row r="191" spans="2:2" s="35" customFormat="1" x14ac:dyDescent="0.15">
      <c r="B191" s="45"/>
    </row>
    <row r="192" spans="2:2" s="35" customFormat="1" x14ac:dyDescent="0.15">
      <c r="B192" s="45"/>
    </row>
    <row r="193" spans="2:2" s="35" customFormat="1" x14ac:dyDescent="0.15">
      <c r="B193" s="45"/>
    </row>
    <row r="194" spans="2:2" s="35" customFormat="1" x14ac:dyDescent="0.15">
      <c r="B194" s="45"/>
    </row>
    <row r="195" spans="2:2" s="35" customFormat="1" x14ac:dyDescent="0.15">
      <c r="B195" s="45"/>
    </row>
    <row r="196" spans="2:2" s="35" customFormat="1" x14ac:dyDescent="0.15">
      <c r="B196" s="45"/>
    </row>
    <row r="197" spans="2:2" s="35" customFormat="1" x14ac:dyDescent="0.15">
      <c r="B197" s="45"/>
    </row>
    <row r="198" spans="2:2" s="35" customFormat="1" x14ac:dyDescent="0.15">
      <c r="B198" s="45"/>
    </row>
    <row r="199" spans="2:2" s="35" customFormat="1" x14ac:dyDescent="0.15">
      <c r="B199" s="45"/>
    </row>
    <row r="200" spans="2:2" s="35" customFormat="1" x14ac:dyDescent="0.15">
      <c r="B200" s="45"/>
    </row>
    <row r="201" spans="2:2" s="35" customFormat="1" x14ac:dyDescent="0.15">
      <c r="B201" s="45"/>
    </row>
    <row r="202" spans="2:2" s="35" customFormat="1" x14ac:dyDescent="0.15">
      <c r="B202" s="45"/>
    </row>
    <row r="203" spans="2:2" s="35" customFormat="1" x14ac:dyDescent="0.15">
      <c r="B203" s="45"/>
    </row>
    <row r="204" spans="2:2" s="35" customFormat="1" x14ac:dyDescent="0.15">
      <c r="B204" s="45"/>
    </row>
    <row r="205" spans="2:2" s="35" customFormat="1" x14ac:dyDescent="0.15">
      <c r="B205" s="45"/>
    </row>
    <row r="206" spans="2:2" s="35" customFormat="1" x14ac:dyDescent="0.15">
      <c r="B206" s="45"/>
    </row>
    <row r="207" spans="2:2" s="35" customFormat="1" x14ac:dyDescent="0.15">
      <c r="B207" s="45"/>
    </row>
    <row r="208" spans="2:2" s="35" customFormat="1" x14ac:dyDescent="0.15">
      <c r="B208" s="45"/>
    </row>
    <row r="209" spans="2:2" s="35" customFormat="1" x14ac:dyDescent="0.15">
      <c r="B209" s="45"/>
    </row>
    <row r="210" spans="2:2" s="35" customFormat="1" x14ac:dyDescent="0.15">
      <c r="B210" s="45"/>
    </row>
    <row r="211" spans="2:2" s="35" customFormat="1" x14ac:dyDescent="0.15">
      <c r="B211" s="45"/>
    </row>
    <row r="212" spans="2:2" s="35" customFormat="1" x14ac:dyDescent="0.15">
      <c r="B212" s="45"/>
    </row>
    <row r="213" spans="2:2" s="35" customFormat="1" x14ac:dyDescent="0.15">
      <c r="B213" s="45"/>
    </row>
    <row r="214" spans="2:2" s="35" customFormat="1" x14ac:dyDescent="0.15">
      <c r="B214" s="45"/>
    </row>
    <row r="215" spans="2:2" s="35" customFormat="1" x14ac:dyDescent="0.15">
      <c r="B215" s="45"/>
    </row>
    <row r="216" spans="2:2" s="35" customFormat="1" x14ac:dyDescent="0.15">
      <c r="B216" s="45"/>
    </row>
    <row r="217" spans="2:2" s="35" customFormat="1" x14ac:dyDescent="0.15">
      <c r="B217" s="45"/>
    </row>
    <row r="218" spans="2:2" s="35" customFormat="1" x14ac:dyDescent="0.15">
      <c r="B218" s="45"/>
    </row>
    <row r="219" spans="2:2" s="35" customFormat="1" x14ac:dyDescent="0.15">
      <c r="B219" s="45"/>
    </row>
    <row r="220" spans="2:2" s="35" customFormat="1" x14ac:dyDescent="0.15">
      <c r="B220" s="45"/>
    </row>
    <row r="221" spans="2:2" s="35" customFormat="1" x14ac:dyDescent="0.15">
      <c r="B221" s="45"/>
    </row>
    <row r="222" spans="2:2" s="35" customFormat="1" x14ac:dyDescent="0.15">
      <c r="B222" s="45"/>
    </row>
    <row r="223" spans="2:2" s="35" customFormat="1" x14ac:dyDescent="0.15">
      <c r="B223" s="45"/>
    </row>
    <row r="224" spans="2:2" s="35" customFormat="1" x14ac:dyDescent="0.15">
      <c r="B224" s="45"/>
    </row>
    <row r="225" spans="2:2" s="35" customFormat="1" x14ac:dyDescent="0.15">
      <c r="B225" s="45"/>
    </row>
    <row r="226" spans="2:2" s="35" customFormat="1" x14ac:dyDescent="0.15">
      <c r="B226" s="45"/>
    </row>
    <row r="227" spans="2:2" s="35" customFormat="1" x14ac:dyDescent="0.15">
      <c r="B227" s="45"/>
    </row>
    <row r="228" spans="2:2" s="35" customFormat="1" x14ac:dyDescent="0.15">
      <c r="B228" s="45"/>
    </row>
    <row r="229" spans="2:2" s="35" customFormat="1" x14ac:dyDescent="0.15">
      <c r="B229" s="45"/>
    </row>
    <row r="230" spans="2:2" s="35" customFormat="1" x14ac:dyDescent="0.15">
      <c r="B230" s="45"/>
    </row>
    <row r="231" spans="2:2" s="35" customFormat="1" x14ac:dyDescent="0.15">
      <c r="B231" s="45"/>
    </row>
    <row r="232" spans="2:2" s="35" customFormat="1" x14ac:dyDescent="0.15">
      <c r="B232" s="45"/>
    </row>
    <row r="233" spans="2:2" s="35" customFormat="1" x14ac:dyDescent="0.15">
      <c r="B233" s="45"/>
    </row>
    <row r="234" spans="2:2" s="35" customFormat="1" x14ac:dyDescent="0.15">
      <c r="B234" s="45"/>
    </row>
    <row r="235" spans="2:2" s="35" customFormat="1" x14ac:dyDescent="0.15">
      <c r="B235" s="45"/>
    </row>
    <row r="236" spans="2:2" s="35" customFormat="1" x14ac:dyDescent="0.15">
      <c r="B236" s="45"/>
    </row>
    <row r="237" spans="2:2" s="35" customFormat="1" x14ac:dyDescent="0.15">
      <c r="B237" s="45"/>
    </row>
    <row r="238" spans="2:2" s="35" customFormat="1" x14ac:dyDescent="0.15">
      <c r="B238" s="45"/>
    </row>
    <row r="239" spans="2:2" s="35" customFormat="1" x14ac:dyDescent="0.15">
      <c r="B239" s="45"/>
    </row>
    <row r="240" spans="2:2" s="35" customFormat="1" x14ac:dyDescent="0.15">
      <c r="B240" s="45"/>
    </row>
    <row r="241" spans="2:2" s="35" customFormat="1" x14ac:dyDescent="0.15">
      <c r="B241" s="45"/>
    </row>
    <row r="242" spans="2:2" s="35" customFormat="1" x14ac:dyDescent="0.15">
      <c r="B242" s="45"/>
    </row>
    <row r="243" spans="2:2" s="35" customFormat="1" x14ac:dyDescent="0.15">
      <c r="B243" s="45"/>
    </row>
    <row r="244" spans="2:2" s="35" customFormat="1" x14ac:dyDescent="0.15">
      <c r="B244" s="45"/>
    </row>
    <row r="245" spans="2:2" s="35" customFormat="1" x14ac:dyDescent="0.15">
      <c r="B245" s="45"/>
    </row>
    <row r="246" spans="2:2" s="35" customFormat="1" x14ac:dyDescent="0.15">
      <c r="B246" s="45"/>
    </row>
    <row r="247" spans="2:2" s="35" customFormat="1" x14ac:dyDescent="0.15">
      <c r="B247" s="45"/>
    </row>
    <row r="248" spans="2:2" s="35" customFormat="1" x14ac:dyDescent="0.15">
      <c r="B248" s="45"/>
    </row>
    <row r="249" spans="2:2" s="35" customFormat="1" x14ac:dyDescent="0.15">
      <c r="B249" s="45"/>
    </row>
    <row r="250" spans="2:2" s="35" customFormat="1" x14ac:dyDescent="0.15">
      <c r="B250" s="45"/>
    </row>
    <row r="251" spans="2:2" s="35" customFormat="1" x14ac:dyDescent="0.15">
      <c r="B251" s="45"/>
    </row>
    <row r="252" spans="2:2" s="35" customFormat="1" x14ac:dyDescent="0.15">
      <c r="B252" s="45"/>
    </row>
    <row r="253" spans="2:2" s="35" customFormat="1" x14ac:dyDescent="0.15">
      <c r="B253" s="45"/>
    </row>
    <row r="254" spans="2:2" s="35" customFormat="1" x14ac:dyDescent="0.15">
      <c r="B254" s="45"/>
    </row>
    <row r="255" spans="2:2" s="35" customFormat="1" x14ac:dyDescent="0.15">
      <c r="B255" s="45"/>
    </row>
    <row r="256" spans="2:2" s="35" customFormat="1" x14ac:dyDescent="0.15">
      <c r="B256" s="45"/>
    </row>
    <row r="257" spans="2:2" s="35" customFormat="1" x14ac:dyDescent="0.15">
      <c r="B257" s="45"/>
    </row>
    <row r="258" spans="2:2" s="35" customFormat="1" x14ac:dyDescent="0.15">
      <c r="B258" s="45"/>
    </row>
    <row r="259" spans="2:2" s="35" customFormat="1" x14ac:dyDescent="0.15">
      <c r="B259" s="45"/>
    </row>
    <row r="260" spans="2:2" s="35" customFormat="1" x14ac:dyDescent="0.15">
      <c r="B260" s="45"/>
    </row>
    <row r="261" spans="2:2" s="35" customFormat="1" x14ac:dyDescent="0.15">
      <c r="B261" s="45"/>
    </row>
    <row r="262" spans="2:2" s="35" customFormat="1" x14ac:dyDescent="0.15">
      <c r="B262" s="45"/>
    </row>
    <row r="263" spans="2:2" s="35" customFormat="1" x14ac:dyDescent="0.15">
      <c r="B263" s="45"/>
    </row>
    <row r="264" spans="2:2" s="35" customFormat="1" x14ac:dyDescent="0.15">
      <c r="B264" s="45"/>
    </row>
    <row r="265" spans="2:2" s="35" customFormat="1" x14ac:dyDescent="0.15">
      <c r="B265" s="45"/>
    </row>
    <row r="266" spans="2:2" s="35" customFormat="1" x14ac:dyDescent="0.15">
      <c r="B266" s="45"/>
    </row>
    <row r="267" spans="2:2" s="35" customFormat="1" x14ac:dyDescent="0.15">
      <c r="B267" s="45"/>
    </row>
    <row r="268" spans="2:2" s="35" customFormat="1" x14ac:dyDescent="0.15">
      <c r="B268" s="45"/>
    </row>
    <row r="269" spans="2:2" s="35" customFormat="1" x14ac:dyDescent="0.15">
      <c r="B269" s="45"/>
    </row>
    <row r="270" spans="2:2" s="35" customFormat="1" x14ac:dyDescent="0.15">
      <c r="B270" s="45"/>
    </row>
    <row r="271" spans="2:2" s="35" customFormat="1" x14ac:dyDescent="0.15">
      <c r="B271" s="45"/>
    </row>
    <row r="272" spans="2:2" s="35" customFormat="1" x14ac:dyDescent="0.15">
      <c r="B272" s="45"/>
    </row>
    <row r="273" spans="2:2" s="35" customFormat="1" x14ac:dyDescent="0.15">
      <c r="B273" s="45"/>
    </row>
    <row r="274" spans="2:2" s="35" customFormat="1" x14ac:dyDescent="0.15">
      <c r="B274" s="45"/>
    </row>
    <row r="275" spans="2:2" s="35" customFormat="1" x14ac:dyDescent="0.15">
      <c r="B275" s="45"/>
    </row>
    <row r="276" spans="2:2" s="35" customFormat="1" x14ac:dyDescent="0.15">
      <c r="B276" s="45"/>
    </row>
    <row r="277" spans="2:2" s="35" customFormat="1" x14ac:dyDescent="0.15">
      <c r="B277" s="45"/>
    </row>
    <row r="278" spans="2:2" s="35" customFormat="1" x14ac:dyDescent="0.15">
      <c r="B278" s="45"/>
    </row>
    <row r="279" spans="2:2" s="35" customFormat="1" x14ac:dyDescent="0.15">
      <c r="B279" s="45"/>
    </row>
    <row r="280" spans="2:2" s="35" customFormat="1" x14ac:dyDescent="0.15">
      <c r="B280" s="45"/>
    </row>
    <row r="281" spans="2:2" s="35" customFormat="1" x14ac:dyDescent="0.15">
      <c r="B281" s="45"/>
    </row>
    <row r="282" spans="2:2" s="35" customFormat="1" x14ac:dyDescent="0.15">
      <c r="B282" s="45"/>
    </row>
    <row r="283" spans="2:2" s="35" customFormat="1" x14ac:dyDescent="0.15">
      <c r="B283" s="45"/>
    </row>
    <row r="284" spans="2:2" s="35" customFormat="1" x14ac:dyDescent="0.15">
      <c r="B284" s="45"/>
    </row>
    <row r="285" spans="2:2" s="35" customFormat="1" x14ac:dyDescent="0.15">
      <c r="B285" s="45"/>
    </row>
    <row r="286" spans="2:2" s="35" customFormat="1" x14ac:dyDescent="0.15">
      <c r="B286" s="45"/>
    </row>
    <row r="287" spans="2:2" s="35" customFormat="1" x14ac:dyDescent="0.15">
      <c r="B287" s="45"/>
    </row>
    <row r="288" spans="2:2" s="35" customFormat="1" x14ac:dyDescent="0.15">
      <c r="B288" s="45"/>
    </row>
    <row r="289" spans="2:2" s="35" customFormat="1" x14ac:dyDescent="0.15">
      <c r="B289" s="45"/>
    </row>
    <row r="290" spans="2:2" s="35" customFormat="1" x14ac:dyDescent="0.15">
      <c r="B290" s="45"/>
    </row>
    <row r="291" spans="2:2" s="35" customFormat="1" x14ac:dyDescent="0.15">
      <c r="B291" s="45"/>
    </row>
    <row r="292" spans="2:2" s="35" customFormat="1" x14ac:dyDescent="0.15">
      <c r="B292" s="45"/>
    </row>
    <row r="293" spans="2:2" s="35" customFormat="1" x14ac:dyDescent="0.15">
      <c r="B293" s="45"/>
    </row>
    <row r="294" spans="2:2" s="35" customFormat="1" x14ac:dyDescent="0.15">
      <c r="B294" s="45"/>
    </row>
    <row r="295" spans="2:2" s="35" customFormat="1" x14ac:dyDescent="0.15">
      <c r="B295" s="45"/>
    </row>
    <row r="296" spans="2:2" s="35" customFormat="1" x14ac:dyDescent="0.15">
      <c r="B296" s="45"/>
    </row>
    <row r="297" spans="2:2" s="35" customFormat="1" x14ac:dyDescent="0.15">
      <c r="B297" s="45"/>
    </row>
    <row r="298" spans="2:2" s="35" customFormat="1" x14ac:dyDescent="0.15">
      <c r="B298" s="45"/>
    </row>
    <row r="299" spans="2:2" s="35" customFormat="1" x14ac:dyDescent="0.15">
      <c r="B299" s="45"/>
    </row>
    <row r="300" spans="2:2" s="35" customFormat="1" x14ac:dyDescent="0.15">
      <c r="B300" s="45"/>
    </row>
    <row r="301" spans="2:2" s="35" customFormat="1" x14ac:dyDescent="0.15">
      <c r="B301" s="45"/>
    </row>
    <row r="302" spans="2:2" s="35" customFormat="1" x14ac:dyDescent="0.15">
      <c r="B302" s="45"/>
    </row>
  </sheetData>
  <mergeCells count="7">
    <mergeCell ref="A85:L91"/>
    <mergeCell ref="F2:G2"/>
    <mergeCell ref="H2:I2"/>
    <mergeCell ref="J2:K2"/>
    <mergeCell ref="F3:G3"/>
    <mergeCell ref="H3:I3"/>
    <mergeCell ref="J3:K3"/>
  </mergeCells>
  <phoneticPr fontId="4" type="noConversion"/>
  <pageMargins left="1" right="0.75" top="1" bottom="1" header="0.5" footer="0.5"/>
  <pageSetup scale="77" orientation="portrait" horizontalDpi="4294967292" verticalDpi="4294967292"/>
  <headerFooter alignWithMargins="0">
    <oddFooter>&amp;R&amp;P of &amp;N;  &amp;D
&amp;F</oddFooter>
  </headerFooter>
  <rowBreaks count="2" manualBreakCount="2">
    <brk id="67" max="16383" man="1"/>
    <brk id="98" max="16383" man="1"/>
  </rowBreak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C8" sqref="C8"/>
    </sheetView>
  </sheetViews>
  <sheetFormatPr baseColWidth="10" defaultColWidth="10.6640625" defaultRowHeight="13" x14ac:dyDescent="0.15"/>
  <cols>
    <col min="1" max="1" width="16" style="30" customWidth="1"/>
    <col min="2" max="2" width="7.1640625" style="30" customWidth="1"/>
    <col min="3" max="3" width="9.33203125" style="30" customWidth="1"/>
    <col min="4" max="4" width="8.5" style="30" customWidth="1"/>
    <col min="5" max="5" width="8.1640625" style="30" customWidth="1"/>
    <col min="6" max="7" width="10.6640625" style="30"/>
    <col min="8" max="8" width="11.5" style="30" customWidth="1"/>
    <col min="9" max="9" width="13.33203125" style="30" customWidth="1"/>
    <col min="10" max="16384" width="10.6640625" style="30"/>
  </cols>
  <sheetData>
    <row r="1" spans="1:7" ht="16" x14ac:dyDescent="0.2">
      <c r="A1" s="22"/>
      <c r="B1" s="22"/>
      <c r="C1" s="132" t="s">
        <v>1100</v>
      </c>
      <c r="D1" s="22"/>
      <c r="F1" s="129" t="s">
        <v>1101</v>
      </c>
      <c r="G1" s="129" t="s">
        <v>1102</v>
      </c>
    </row>
    <row r="2" spans="1:7" ht="16" x14ac:dyDescent="0.2">
      <c r="A2" s="129" t="s">
        <v>497</v>
      </c>
      <c r="B2" s="129" t="s">
        <v>1085</v>
      </c>
      <c r="C2" s="129" t="s">
        <v>214</v>
      </c>
      <c r="D2" s="129" t="s">
        <v>1086</v>
      </c>
      <c r="E2" s="129" t="s">
        <v>1087</v>
      </c>
      <c r="F2" s="129" t="s">
        <v>1088</v>
      </c>
      <c r="G2" s="129" t="s">
        <v>1088</v>
      </c>
    </row>
    <row r="3" spans="1:7" ht="16" x14ac:dyDescent="0.2">
      <c r="A3" s="22" t="s">
        <v>1089</v>
      </c>
      <c r="B3" s="130">
        <v>97</v>
      </c>
      <c r="C3" s="130" t="s">
        <v>1090</v>
      </c>
      <c r="D3" s="131">
        <v>60.607199999999999</v>
      </c>
      <c r="E3" s="130">
        <v>5</v>
      </c>
      <c r="F3" s="130">
        <v>11.07</v>
      </c>
      <c r="G3" s="130">
        <v>15.09</v>
      </c>
    </row>
    <row r="4" spans="1:7" ht="16" x14ac:dyDescent="0.2">
      <c r="A4" s="22" t="s">
        <v>1091</v>
      </c>
      <c r="B4" s="130">
        <v>45</v>
      </c>
      <c r="C4" s="130" t="s">
        <v>1090</v>
      </c>
      <c r="D4" s="131">
        <v>31.9465</v>
      </c>
      <c r="E4" s="130">
        <v>5</v>
      </c>
      <c r="F4" s="130">
        <v>11.07</v>
      </c>
      <c r="G4" s="130">
        <v>15.09</v>
      </c>
    </row>
    <row r="5" spans="1:7" ht="16" x14ac:dyDescent="0.2">
      <c r="A5" s="22" t="s">
        <v>1092</v>
      </c>
      <c r="B5" s="130">
        <v>87</v>
      </c>
      <c r="C5" s="130" t="s">
        <v>1090</v>
      </c>
      <c r="D5" s="131">
        <v>48.360700000000001</v>
      </c>
      <c r="E5" s="130">
        <v>5</v>
      </c>
      <c r="F5" s="130">
        <v>11.07</v>
      </c>
      <c r="G5" s="130">
        <v>15.09</v>
      </c>
    </row>
    <row r="6" spans="1:7" ht="16" x14ac:dyDescent="0.2">
      <c r="A6" s="22" t="s">
        <v>1093</v>
      </c>
      <c r="B6" s="130">
        <v>70</v>
      </c>
      <c r="C6" s="130" t="s">
        <v>1090</v>
      </c>
      <c r="D6" s="131">
        <v>45.393799999999999</v>
      </c>
      <c r="E6" s="130">
        <v>6</v>
      </c>
      <c r="F6" s="130">
        <v>12.59</v>
      </c>
      <c r="G6" s="130">
        <v>16.809999999999999</v>
      </c>
    </row>
    <row r="7" spans="1:7" ht="16" x14ac:dyDescent="0.2">
      <c r="A7" s="22" t="s">
        <v>1094</v>
      </c>
      <c r="B7" s="130">
        <v>67</v>
      </c>
      <c r="C7" s="130">
        <v>4.0000000000000002E-4</v>
      </c>
      <c r="D7" s="131">
        <v>24.559000000000001</v>
      </c>
      <c r="E7" s="130">
        <v>6</v>
      </c>
      <c r="F7" s="130">
        <v>12.59</v>
      </c>
      <c r="G7" s="130">
        <v>16.809999999999999</v>
      </c>
    </row>
    <row r="8" spans="1:7" ht="16" x14ac:dyDescent="0.2">
      <c r="A8" s="22" t="s">
        <v>1095</v>
      </c>
      <c r="B8" s="130">
        <v>39</v>
      </c>
      <c r="C8" s="130">
        <v>5.0000000000000001E-4</v>
      </c>
      <c r="D8" s="131">
        <v>29.9465</v>
      </c>
      <c r="E8" s="130">
        <v>6</v>
      </c>
      <c r="F8" s="130">
        <v>12.59</v>
      </c>
      <c r="G8" s="130">
        <v>16.809999999999999</v>
      </c>
    </row>
    <row r="9" spans="1:7" ht="16" x14ac:dyDescent="0.2">
      <c r="A9" s="22" t="s">
        <v>1096</v>
      </c>
      <c r="B9" s="130">
        <v>25</v>
      </c>
      <c r="C9" s="130">
        <v>3.3E-3</v>
      </c>
      <c r="D9" s="131">
        <v>15.786899999999999</v>
      </c>
      <c r="E9" s="130">
        <v>4</v>
      </c>
      <c r="F9" s="130">
        <v>9.49</v>
      </c>
      <c r="G9" s="130">
        <v>13.28</v>
      </c>
    </row>
    <row r="10" spans="1:7" ht="16" x14ac:dyDescent="0.2">
      <c r="A10" s="22" t="s">
        <v>1097</v>
      </c>
      <c r="B10" s="130">
        <v>31</v>
      </c>
      <c r="C10" s="130">
        <v>1.0699999999999999E-2</v>
      </c>
      <c r="D10" s="131">
        <v>14.92</v>
      </c>
      <c r="E10" s="130">
        <v>5</v>
      </c>
      <c r="F10" s="130">
        <v>11.07</v>
      </c>
      <c r="G10" s="130">
        <v>15.09</v>
      </c>
    </row>
    <row r="11" spans="1:7" ht="16" x14ac:dyDescent="0.2">
      <c r="A11" s="22" t="s">
        <v>1098</v>
      </c>
      <c r="B11" s="130">
        <v>16</v>
      </c>
      <c r="C11" s="130">
        <v>4.5100000000000001E-2</v>
      </c>
      <c r="D11" s="131">
        <v>11.3368</v>
      </c>
      <c r="E11" s="130">
        <v>5</v>
      </c>
      <c r="F11" s="130">
        <v>11.07</v>
      </c>
      <c r="G11" s="130">
        <v>15.09</v>
      </c>
    </row>
    <row r="12" spans="1:7" ht="16" x14ac:dyDescent="0.2">
      <c r="A12" s="22" t="s">
        <v>1099</v>
      </c>
      <c r="B12" s="130">
        <v>20</v>
      </c>
      <c r="C12" s="130">
        <v>0.1666</v>
      </c>
      <c r="D12" s="131">
        <v>3.5842000000000001</v>
      </c>
      <c r="E12" s="130">
        <v>2</v>
      </c>
      <c r="F12" s="130">
        <v>5.99</v>
      </c>
      <c r="G12" s="130">
        <v>9.2100000000000009</v>
      </c>
    </row>
    <row r="17" spans="1:7" ht="16" x14ac:dyDescent="0.2">
      <c r="G17" s="22"/>
    </row>
    <row r="18" spans="1:7" ht="16" x14ac:dyDescent="0.2">
      <c r="G18" s="22"/>
    </row>
    <row r="19" spans="1:7" ht="16" x14ac:dyDescent="0.2">
      <c r="G19" s="22"/>
    </row>
    <row r="20" spans="1:7" ht="16" x14ac:dyDescent="0.2">
      <c r="G20" s="22"/>
    </row>
    <row r="21" spans="1:7" ht="16" x14ac:dyDescent="0.2">
      <c r="G21" s="22"/>
    </row>
    <row r="22" spans="1:7" ht="16" x14ac:dyDescent="0.2">
      <c r="A22" s="128"/>
      <c r="G22" s="22"/>
    </row>
    <row r="23" spans="1:7" ht="16" x14ac:dyDescent="0.2">
      <c r="A23" s="128"/>
      <c r="G23" s="22"/>
    </row>
    <row r="24" spans="1:7" ht="16" x14ac:dyDescent="0.2">
      <c r="A24" s="128"/>
    </row>
    <row r="25" spans="1:7" ht="16" x14ac:dyDescent="0.2">
      <c r="A25" s="128"/>
    </row>
    <row r="27" spans="1:7" ht="16" x14ac:dyDescent="0.2">
      <c r="A27" s="128"/>
    </row>
    <row r="29" spans="1:7" ht="16" x14ac:dyDescent="0.2">
      <c r="A29" s="128"/>
    </row>
  </sheetData>
  <phoneticPr fontId="4"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notes</vt:lpstr>
      <vt:lpstr>T1</vt:lpstr>
      <vt:lpstr>SI T1</vt:lpstr>
      <vt:lpstr>SI T2</vt:lpstr>
      <vt:lpstr>SI T3</vt:lpstr>
      <vt:lpstr>SI T4</vt:lpstr>
      <vt:lpstr>SI T5</vt:lpstr>
      <vt:lpstr>SI T6</vt:lpstr>
      <vt:lpstr>K-W all</vt:lpstr>
      <vt:lpstr>mesowear</vt:lpstr>
      <vt:lpstr>'SI T4'!Print_Titles</vt:lpstr>
      <vt:lpstr>'SI T5'!Print_Titles</vt:lpstr>
      <vt:lpstr>'SI T6'!Print_Titles</vt:lpstr>
    </vt:vector>
  </TitlesOfParts>
  <Company>University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Ehleringer Lab</dc:creator>
  <cp:lastModifiedBy>Kevin Uno</cp:lastModifiedBy>
  <cp:lastPrinted>2010-11-06T04:09:28Z</cp:lastPrinted>
  <dcterms:created xsi:type="dcterms:W3CDTF">2010-02-14T19:10:48Z</dcterms:created>
  <dcterms:modified xsi:type="dcterms:W3CDTF">2020-09-11T21:55:51Z</dcterms:modified>
</cp:coreProperties>
</file>